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1 - Stavební úpravy" sheetId="2" r:id="rId2"/>
    <sheet name="02 - VRN" sheetId="3" r:id="rId3"/>
    <sheet name="Pokyny pro vyplnění" sheetId="4" r:id="rId4"/>
  </sheets>
  <definedNames>
    <definedName name="_xlnm.Print_Area" localSheetId="0">'Rekapitulace stavby'!$D$4:$AO$33,'Rekapitulace stavby'!$C$39:$AQ$54</definedName>
    <definedName name="_xlnm.Print_Titles" localSheetId="0">'Rekapitulace stavby'!$49:$49</definedName>
    <definedName name="_xlnm._FilterDatabase" localSheetId="1" hidden="1">'01 - Stavební úpravy'!$C$91:$K$333</definedName>
    <definedName name="_xlnm.Print_Area" localSheetId="1">'01 - Stavební úpravy'!$C$4:$J$36,'01 - Stavební úpravy'!$C$42:$J$73,'01 - Stavební úpravy'!$C$79:$K$333</definedName>
    <definedName name="_xlnm.Print_Titles" localSheetId="1">'01 - Stavební úpravy'!$91:$91</definedName>
    <definedName name="_xlnm._FilterDatabase" localSheetId="2" hidden="1">'02 - VRN'!$C$81:$K$95</definedName>
    <definedName name="_xlnm.Print_Area" localSheetId="2">'02 - VRN'!$C$4:$J$36,'02 - VRN'!$C$42:$J$63,'02 - VRN'!$C$69:$K$95</definedName>
    <definedName name="_xlnm.Print_Titles" localSheetId="2">'02 - VRN'!$81:$81</definedName>
    <definedName name="_xlnm.Print_Area" localSheetId="3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3"/>
  <c r="AX53"/>
  <c i="3" r="BI95"/>
  <c r="BH95"/>
  <c r="BG95"/>
  <c r="BE95"/>
  <c r="T95"/>
  <c r="T94"/>
  <c r="R95"/>
  <c r="R94"/>
  <c r="P95"/>
  <c r="P94"/>
  <c r="BK95"/>
  <c r="BK94"/>
  <c r="J94"/>
  <c r="J95"/>
  <c r="BF95"/>
  <c r="J62"/>
  <c r="BI93"/>
  <c r="BH93"/>
  <c r="BG93"/>
  <c r="BE93"/>
  <c r="T93"/>
  <c r="T92"/>
  <c r="R93"/>
  <c r="R92"/>
  <c r="P93"/>
  <c r="P92"/>
  <c r="BK93"/>
  <c r="BK92"/>
  <c r="J92"/>
  <c r="J93"/>
  <c r="BF93"/>
  <c r="J61"/>
  <c r="BI91"/>
  <c r="BH91"/>
  <c r="BG91"/>
  <c r="BE91"/>
  <c r="T91"/>
  <c r="T90"/>
  <c r="R91"/>
  <c r="R90"/>
  <c r="P91"/>
  <c r="P90"/>
  <c r="BK91"/>
  <c r="BK90"/>
  <c r="J90"/>
  <c r="J91"/>
  <c r="BF91"/>
  <c r="J60"/>
  <c r="BI89"/>
  <c r="BH89"/>
  <c r="BG89"/>
  <c r="BE89"/>
  <c r="T89"/>
  <c r="R89"/>
  <c r="P89"/>
  <c r="BK89"/>
  <c r="J89"/>
  <c r="BF89"/>
  <c r="BI88"/>
  <c r="BH88"/>
  <c r="BG88"/>
  <c r="BE88"/>
  <c r="T88"/>
  <c r="R88"/>
  <c r="P88"/>
  <c r="BK88"/>
  <c r="J88"/>
  <c r="BF88"/>
  <c r="BI87"/>
  <c r="BH87"/>
  <c r="BG87"/>
  <c r="BE87"/>
  <c r="T87"/>
  <c r="T86"/>
  <c r="R87"/>
  <c r="R86"/>
  <c r="P87"/>
  <c r="P86"/>
  <c r="BK87"/>
  <c r="BK86"/>
  <c r="J86"/>
  <c r="J87"/>
  <c r="BF87"/>
  <c r="J59"/>
  <c r="BI85"/>
  <c r="F34"/>
  <c i="1" r="BD53"/>
  <c i="3" r="BH85"/>
  <c r="F33"/>
  <c i="1" r="BC53"/>
  <c i="3" r="BG85"/>
  <c r="F32"/>
  <c i="1" r="BB53"/>
  <c i="3" r="BE85"/>
  <c r="J30"/>
  <c i="1" r="AV53"/>
  <c i="3" r="F30"/>
  <c i="1" r="AZ53"/>
  <c i="3" r="T85"/>
  <c r="T84"/>
  <c r="T83"/>
  <c r="T82"/>
  <c r="R85"/>
  <c r="R84"/>
  <c r="R83"/>
  <c r="R82"/>
  <c r="P85"/>
  <c r="P84"/>
  <c r="P83"/>
  <c r="P82"/>
  <c i="1" r="AU53"/>
  <c i="3" r="BK85"/>
  <c r="BK84"/>
  <c r="J84"/>
  <c r="BK83"/>
  <c r="J83"/>
  <c r="BK82"/>
  <c r="J82"/>
  <c r="J56"/>
  <c r="J27"/>
  <c i="1" r="AG53"/>
  <c i="3" r="J85"/>
  <c r="BF85"/>
  <c r="J31"/>
  <c i="1" r="AW53"/>
  <c i="3" r="F31"/>
  <c i="1" r="BA53"/>
  <c i="3" r="J58"/>
  <c r="J57"/>
  <c r="J78"/>
  <c r="F78"/>
  <c r="F76"/>
  <c r="E74"/>
  <c r="J51"/>
  <c r="F51"/>
  <c r="F49"/>
  <c r="E47"/>
  <c r="J36"/>
  <c r="J18"/>
  <c r="E18"/>
  <c r="F79"/>
  <c r="F52"/>
  <c r="J17"/>
  <c r="J12"/>
  <c r="J76"/>
  <c r="J49"/>
  <c r="E7"/>
  <c r="E72"/>
  <c r="E45"/>
  <c i="1" r="AY52"/>
  <c r="AX52"/>
  <c i="2" r="BI332"/>
  <c r="BH332"/>
  <c r="BG332"/>
  <c r="BE332"/>
  <c r="T332"/>
  <c r="T331"/>
  <c r="R332"/>
  <c r="R331"/>
  <c r="P332"/>
  <c r="P331"/>
  <c r="BK332"/>
  <c r="BK331"/>
  <c r="J331"/>
  <c r="J332"/>
  <c r="BF332"/>
  <c r="J72"/>
  <c r="BI330"/>
  <c r="BH330"/>
  <c r="BG330"/>
  <c r="BE330"/>
  <c r="T330"/>
  <c r="R330"/>
  <c r="P330"/>
  <c r="BK330"/>
  <c r="J330"/>
  <c r="BF330"/>
  <c r="BI329"/>
  <c r="BH329"/>
  <c r="BG329"/>
  <c r="BE329"/>
  <c r="T329"/>
  <c r="R329"/>
  <c r="P329"/>
  <c r="BK329"/>
  <c r="J329"/>
  <c r="BF329"/>
  <c r="BI327"/>
  <c r="BH327"/>
  <c r="BG327"/>
  <c r="BE327"/>
  <c r="T327"/>
  <c r="T326"/>
  <c r="R327"/>
  <c r="R326"/>
  <c r="P327"/>
  <c r="P326"/>
  <c r="BK327"/>
  <c r="BK326"/>
  <c r="J326"/>
  <c r="J327"/>
  <c r="BF327"/>
  <c r="J71"/>
  <c r="BI325"/>
  <c r="BH325"/>
  <c r="BG325"/>
  <c r="BE325"/>
  <c r="T325"/>
  <c r="R325"/>
  <c r="P325"/>
  <c r="BK325"/>
  <c r="J325"/>
  <c r="BF325"/>
  <c r="BI323"/>
  <c r="BH323"/>
  <c r="BG323"/>
  <c r="BE323"/>
  <c r="T323"/>
  <c r="R323"/>
  <c r="P323"/>
  <c r="BK323"/>
  <c r="J323"/>
  <c r="BF323"/>
  <c r="BI321"/>
  <c r="BH321"/>
  <c r="BG321"/>
  <c r="BE321"/>
  <c r="T321"/>
  <c r="R321"/>
  <c r="P321"/>
  <c r="BK321"/>
  <c r="J321"/>
  <c r="BF321"/>
  <c r="BI319"/>
  <c r="BH319"/>
  <c r="BG319"/>
  <c r="BE319"/>
  <c r="T319"/>
  <c r="T318"/>
  <c r="R319"/>
  <c r="R318"/>
  <c r="P319"/>
  <c r="P318"/>
  <c r="BK319"/>
  <c r="BK318"/>
  <c r="J318"/>
  <c r="J319"/>
  <c r="BF319"/>
  <c r="J70"/>
  <c r="BI317"/>
  <c r="BH317"/>
  <c r="BG317"/>
  <c r="BE317"/>
  <c r="T317"/>
  <c r="R317"/>
  <c r="P317"/>
  <c r="BK317"/>
  <c r="J317"/>
  <c r="BF317"/>
  <c r="BI316"/>
  <c r="BH316"/>
  <c r="BG316"/>
  <c r="BE316"/>
  <c r="T316"/>
  <c r="R316"/>
  <c r="P316"/>
  <c r="BK316"/>
  <c r="J316"/>
  <c r="BF316"/>
  <c r="BI315"/>
  <c r="BH315"/>
  <c r="BG315"/>
  <c r="BE315"/>
  <c r="T315"/>
  <c r="R315"/>
  <c r="P315"/>
  <c r="BK315"/>
  <c r="J315"/>
  <c r="BF315"/>
  <c r="BI314"/>
  <c r="BH314"/>
  <c r="BG314"/>
  <c r="BE314"/>
  <c r="T314"/>
  <c r="R314"/>
  <c r="P314"/>
  <c r="BK314"/>
  <c r="J314"/>
  <c r="BF314"/>
  <c r="BI313"/>
  <c r="BH313"/>
  <c r="BG313"/>
  <c r="BE313"/>
  <c r="T313"/>
  <c r="R313"/>
  <c r="P313"/>
  <c r="BK313"/>
  <c r="J313"/>
  <c r="BF313"/>
  <c r="BI312"/>
  <c r="BH312"/>
  <c r="BG312"/>
  <c r="BE312"/>
  <c r="T312"/>
  <c r="R312"/>
  <c r="P312"/>
  <c r="BK312"/>
  <c r="J312"/>
  <c r="BF312"/>
  <c r="BI311"/>
  <c r="BH311"/>
  <c r="BG311"/>
  <c r="BE311"/>
  <c r="T311"/>
  <c r="R311"/>
  <c r="P311"/>
  <c r="BK311"/>
  <c r="J311"/>
  <c r="BF311"/>
  <c r="BI309"/>
  <c r="BH309"/>
  <c r="BG309"/>
  <c r="BE309"/>
  <c r="T309"/>
  <c r="R309"/>
  <c r="P309"/>
  <c r="BK309"/>
  <c r="J309"/>
  <c r="BF309"/>
  <c r="BI308"/>
  <c r="BH308"/>
  <c r="BG308"/>
  <c r="BE308"/>
  <c r="T308"/>
  <c r="R308"/>
  <c r="P308"/>
  <c r="BK308"/>
  <c r="J308"/>
  <c r="BF308"/>
  <c r="BI307"/>
  <c r="BH307"/>
  <c r="BG307"/>
  <c r="BE307"/>
  <c r="T307"/>
  <c r="R307"/>
  <c r="P307"/>
  <c r="BK307"/>
  <c r="J307"/>
  <c r="BF307"/>
  <c r="BI306"/>
  <c r="BH306"/>
  <c r="BG306"/>
  <c r="BE306"/>
  <c r="T306"/>
  <c r="R306"/>
  <c r="P306"/>
  <c r="BK306"/>
  <c r="J306"/>
  <c r="BF306"/>
  <c r="BI305"/>
  <c r="BH305"/>
  <c r="BG305"/>
  <c r="BE305"/>
  <c r="T305"/>
  <c r="R305"/>
  <c r="P305"/>
  <c r="BK305"/>
  <c r="J305"/>
  <c r="BF305"/>
  <c r="BI303"/>
  <c r="BH303"/>
  <c r="BG303"/>
  <c r="BE303"/>
  <c r="T303"/>
  <c r="T302"/>
  <c r="R303"/>
  <c r="R302"/>
  <c r="P303"/>
  <c r="P302"/>
  <c r="BK303"/>
  <c r="BK302"/>
  <c r="J302"/>
  <c r="J303"/>
  <c r="BF303"/>
  <c r="J69"/>
  <c r="BI301"/>
  <c r="BH301"/>
  <c r="BG301"/>
  <c r="BE301"/>
  <c r="T301"/>
  <c r="R301"/>
  <c r="P301"/>
  <c r="BK301"/>
  <c r="J301"/>
  <c r="BF301"/>
  <c r="BI300"/>
  <c r="BH300"/>
  <c r="BG300"/>
  <c r="BE300"/>
  <c r="T300"/>
  <c r="R300"/>
  <c r="P300"/>
  <c r="BK300"/>
  <c r="J300"/>
  <c r="BF300"/>
  <c r="BI299"/>
  <c r="BH299"/>
  <c r="BG299"/>
  <c r="BE299"/>
  <c r="T299"/>
  <c r="R299"/>
  <c r="P299"/>
  <c r="BK299"/>
  <c r="J299"/>
  <c r="BF299"/>
  <c r="BI298"/>
  <c r="BH298"/>
  <c r="BG298"/>
  <c r="BE298"/>
  <c r="T298"/>
  <c r="R298"/>
  <c r="P298"/>
  <c r="BK298"/>
  <c r="J298"/>
  <c r="BF298"/>
  <c r="BI296"/>
  <c r="BH296"/>
  <c r="BG296"/>
  <c r="BE296"/>
  <c r="T296"/>
  <c r="T295"/>
  <c r="R296"/>
  <c r="R295"/>
  <c r="P296"/>
  <c r="P295"/>
  <c r="BK296"/>
  <c r="BK295"/>
  <c r="J295"/>
  <c r="J296"/>
  <c r="BF296"/>
  <c r="J68"/>
  <c r="BI294"/>
  <c r="BH294"/>
  <c r="BG294"/>
  <c r="BE294"/>
  <c r="T294"/>
  <c r="R294"/>
  <c r="P294"/>
  <c r="BK294"/>
  <c r="J294"/>
  <c r="BF294"/>
  <c r="BI293"/>
  <c r="BH293"/>
  <c r="BG293"/>
  <c r="BE293"/>
  <c r="T293"/>
  <c r="R293"/>
  <c r="P293"/>
  <c r="BK293"/>
  <c r="J293"/>
  <c r="BF293"/>
  <c r="BI291"/>
  <c r="BH291"/>
  <c r="BG291"/>
  <c r="BE291"/>
  <c r="T291"/>
  <c r="R291"/>
  <c r="P291"/>
  <c r="BK291"/>
  <c r="J291"/>
  <c r="BF291"/>
  <c r="BI289"/>
  <c r="BH289"/>
  <c r="BG289"/>
  <c r="BE289"/>
  <c r="T289"/>
  <c r="T288"/>
  <c r="R289"/>
  <c r="R288"/>
  <c r="P289"/>
  <c r="P288"/>
  <c r="BK289"/>
  <c r="BK288"/>
  <c r="J288"/>
  <c r="J289"/>
  <c r="BF289"/>
  <c r="J67"/>
  <c r="BI286"/>
  <c r="BH286"/>
  <c r="BG286"/>
  <c r="BE286"/>
  <c r="T286"/>
  <c r="R286"/>
  <c r="P286"/>
  <c r="BK286"/>
  <c r="J286"/>
  <c r="BF286"/>
  <c r="BI285"/>
  <c r="BH285"/>
  <c r="BG285"/>
  <c r="BE285"/>
  <c r="T285"/>
  <c r="T284"/>
  <c r="R285"/>
  <c r="R284"/>
  <c r="P285"/>
  <c r="P284"/>
  <c r="BK285"/>
  <c r="BK284"/>
  <c r="J284"/>
  <c r="J285"/>
  <c r="BF285"/>
  <c r="J66"/>
  <c r="BI283"/>
  <c r="BH283"/>
  <c r="BG283"/>
  <c r="BE283"/>
  <c r="T283"/>
  <c r="R283"/>
  <c r="P283"/>
  <c r="BK283"/>
  <c r="J283"/>
  <c r="BF283"/>
  <c r="BI282"/>
  <c r="BH282"/>
  <c r="BG282"/>
  <c r="BE282"/>
  <c r="T282"/>
  <c r="R282"/>
  <c r="P282"/>
  <c r="BK282"/>
  <c r="J282"/>
  <c r="BF282"/>
  <c r="BI281"/>
  <c r="BH281"/>
  <c r="BG281"/>
  <c r="BE281"/>
  <c r="T281"/>
  <c r="T280"/>
  <c r="T279"/>
  <c r="R281"/>
  <c r="R280"/>
  <c r="R279"/>
  <c r="P281"/>
  <c r="P280"/>
  <c r="P279"/>
  <c r="BK281"/>
  <c r="BK280"/>
  <c r="J280"/>
  <c r="BK279"/>
  <c r="J279"/>
  <c r="J281"/>
  <c r="BF281"/>
  <c r="J65"/>
  <c r="J64"/>
  <c r="BI278"/>
  <c r="BH278"/>
  <c r="BG278"/>
  <c r="BE278"/>
  <c r="T278"/>
  <c r="T277"/>
  <c r="R278"/>
  <c r="R277"/>
  <c r="P278"/>
  <c r="P277"/>
  <c r="BK278"/>
  <c r="BK277"/>
  <c r="J277"/>
  <c r="J278"/>
  <c r="BF278"/>
  <c r="J63"/>
  <c r="BI276"/>
  <c r="BH276"/>
  <c r="BG276"/>
  <c r="BE276"/>
  <c r="T276"/>
  <c r="R276"/>
  <c r="P276"/>
  <c r="BK276"/>
  <c r="J276"/>
  <c r="BF276"/>
  <c r="BI274"/>
  <c r="BH274"/>
  <c r="BG274"/>
  <c r="BE274"/>
  <c r="T274"/>
  <c r="R274"/>
  <c r="P274"/>
  <c r="BK274"/>
  <c r="J274"/>
  <c r="BF274"/>
  <c r="BI273"/>
  <c r="BH273"/>
  <c r="BG273"/>
  <c r="BE273"/>
  <c r="T273"/>
  <c r="R273"/>
  <c r="P273"/>
  <c r="BK273"/>
  <c r="J273"/>
  <c r="BF273"/>
  <c r="BI272"/>
  <c r="BH272"/>
  <c r="BG272"/>
  <c r="BE272"/>
  <c r="T272"/>
  <c r="R272"/>
  <c r="P272"/>
  <c r="BK272"/>
  <c r="J272"/>
  <c r="BF272"/>
  <c r="BI271"/>
  <c r="BH271"/>
  <c r="BG271"/>
  <c r="BE271"/>
  <c r="T271"/>
  <c r="T270"/>
  <c r="R271"/>
  <c r="R270"/>
  <c r="P271"/>
  <c r="P270"/>
  <c r="BK271"/>
  <c r="BK270"/>
  <c r="J270"/>
  <c r="J271"/>
  <c r="BF271"/>
  <c r="J62"/>
  <c r="BI268"/>
  <c r="BH268"/>
  <c r="BG268"/>
  <c r="BE268"/>
  <c r="T268"/>
  <c r="R268"/>
  <c r="P268"/>
  <c r="BK268"/>
  <c r="J268"/>
  <c r="BF268"/>
  <c r="BI266"/>
  <c r="BH266"/>
  <c r="BG266"/>
  <c r="BE266"/>
  <c r="T266"/>
  <c r="R266"/>
  <c r="P266"/>
  <c r="BK266"/>
  <c r="J266"/>
  <c r="BF266"/>
  <c r="BI264"/>
  <c r="BH264"/>
  <c r="BG264"/>
  <c r="BE264"/>
  <c r="T264"/>
  <c r="R264"/>
  <c r="P264"/>
  <c r="BK264"/>
  <c r="J264"/>
  <c r="BF264"/>
  <c r="BI262"/>
  <c r="BH262"/>
  <c r="BG262"/>
  <c r="BE262"/>
  <c r="T262"/>
  <c r="R262"/>
  <c r="P262"/>
  <c r="BK262"/>
  <c r="J262"/>
  <c r="BF262"/>
  <c r="BI260"/>
  <c r="BH260"/>
  <c r="BG260"/>
  <c r="BE260"/>
  <c r="T260"/>
  <c r="R260"/>
  <c r="P260"/>
  <c r="BK260"/>
  <c r="J260"/>
  <c r="BF260"/>
  <c r="BI259"/>
  <c r="BH259"/>
  <c r="BG259"/>
  <c r="BE259"/>
  <c r="T259"/>
  <c r="R259"/>
  <c r="P259"/>
  <c r="BK259"/>
  <c r="J259"/>
  <c r="BF259"/>
  <c r="BI257"/>
  <c r="BH257"/>
  <c r="BG257"/>
  <c r="BE257"/>
  <c r="T257"/>
  <c r="R257"/>
  <c r="P257"/>
  <c r="BK257"/>
  <c r="J257"/>
  <c r="BF257"/>
  <c r="BI255"/>
  <c r="BH255"/>
  <c r="BG255"/>
  <c r="BE255"/>
  <c r="T255"/>
  <c r="R255"/>
  <c r="P255"/>
  <c r="BK255"/>
  <c r="J255"/>
  <c r="BF255"/>
  <c r="BI254"/>
  <c r="BH254"/>
  <c r="BG254"/>
  <c r="BE254"/>
  <c r="T254"/>
  <c r="R254"/>
  <c r="P254"/>
  <c r="BK254"/>
  <c r="J254"/>
  <c r="BF254"/>
  <c r="BI252"/>
  <c r="BH252"/>
  <c r="BG252"/>
  <c r="BE252"/>
  <c r="T252"/>
  <c r="R252"/>
  <c r="P252"/>
  <c r="BK252"/>
  <c r="J252"/>
  <c r="BF252"/>
  <c r="BI250"/>
  <c r="BH250"/>
  <c r="BG250"/>
  <c r="BE250"/>
  <c r="T250"/>
  <c r="R250"/>
  <c r="P250"/>
  <c r="BK250"/>
  <c r="J250"/>
  <c r="BF250"/>
  <c r="BI249"/>
  <c r="BH249"/>
  <c r="BG249"/>
  <c r="BE249"/>
  <c r="T249"/>
  <c r="R249"/>
  <c r="P249"/>
  <c r="BK249"/>
  <c r="J249"/>
  <c r="BF249"/>
  <c r="BI247"/>
  <c r="BH247"/>
  <c r="BG247"/>
  <c r="BE247"/>
  <c r="T247"/>
  <c r="R247"/>
  <c r="P247"/>
  <c r="BK247"/>
  <c r="J247"/>
  <c r="BF247"/>
  <c r="BI245"/>
  <c r="BH245"/>
  <c r="BG245"/>
  <c r="BE245"/>
  <c r="T245"/>
  <c r="R245"/>
  <c r="P245"/>
  <c r="BK245"/>
  <c r="J245"/>
  <c r="BF245"/>
  <c r="BI244"/>
  <c r="BH244"/>
  <c r="BG244"/>
  <c r="BE244"/>
  <c r="T244"/>
  <c r="R244"/>
  <c r="P244"/>
  <c r="BK244"/>
  <c r="J244"/>
  <c r="BF244"/>
  <c r="BI242"/>
  <c r="BH242"/>
  <c r="BG242"/>
  <c r="BE242"/>
  <c r="T242"/>
  <c r="R242"/>
  <c r="P242"/>
  <c r="BK242"/>
  <c r="J242"/>
  <c r="BF242"/>
  <c r="BI237"/>
  <c r="BH237"/>
  <c r="BG237"/>
  <c r="BE237"/>
  <c r="T237"/>
  <c r="T236"/>
  <c r="R237"/>
  <c r="R236"/>
  <c r="P237"/>
  <c r="P236"/>
  <c r="BK237"/>
  <c r="BK236"/>
  <c r="J236"/>
  <c r="J237"/>
  <c r="BF237"/>
  <c r="J61"/>
  <c r="BI235"/>
  <c r="BH235"/>
  <c r="BG235"/>
  <c r="BE235"/>
  <c r="T235"/>
  <c r="R235"/>
  <c r="P235"/>
  <c r="BK235"/>
  <c r="J235"/>
  <c r="BF235"/>
  <c r="BI234"/>
  <c r="BH234"/>
  <c r="BG234"/>
  <c r="BE234"/>
  <c r="T234"/>
  <c r="R234"/>
  <c r="P234"/>
  <c r="BK234"/>
  <c r="J234"/>
  <c r="BF234"/>
  <c r="BI233"/>
  <c r="BH233"/>
  <c r="BG233"/>
  <c r="BE233"/>
  <c r="T233"/>
  <c r="R233"/>
  <c r="P233"/>
  <c r="BK233"/>
  <c r="J233"/>
  <c r="BF233"/>
  <c r="BI232"/>
  <c r="BH232"/>
  <c r="BG232"/>
  <c r="BE232"/>
  <c r="T232"/>
  <c r="R232"/>
  <c r="P232"/>
  <c r="BK232"/>
  <c r="J232"/>
  <c r="BF232"/>
  <c r="BI231"/>
  <c r="BH231"/>
  <c r="BG231"/>
  <c r="BE231"/>
  <c r="T231"/>
  <c r="R231"/>
  <c r="P231"/>
  <c r="BK231"/>
  <c r="J231"/>
  <c r="BF231"/>
  <c r="BI230"/>
  <c r="BH230"/>
  <c r="BG230"/>
  <c r="BE230"/>
  <c r="T230"/>
  <c r="R230"/>
  <c r="P230"/>
  <c r="BK230"/>
  <c r="J230"/>
  <c r="BF230"/>
  <c r="BI228"/>
  <c r="BH228"/>
  <c r="BG228"/>
  <c r="BE228"/>
  <c r="T228"/>
  <c r="R228"/>
  <c r="P228"/>
  <c r="BK228"/>
  <c r="J228"/>
  <c r="BF228"/>
  <c r="BI222"/>
  <c r="BH222"/>
  <c r="BG222"/>
  <c r="BE222"/>
  <c r="T222"/>
  <c r="R222"/>
  <c r="P222"/>
  <c r="BK222"/>
  <c r="J222"/>
  <c r="BF222"/>
  <c r="BI221"/>
  <c r="BH221"/>
  <c r="BG221"/>
  <c r="BE221"/>
  <c r="T221"/>
  <c r="R221"/>
  <c r="P221"/>
  <c r="BK221"/>
  <c r="J221"/>
  <c r="BF221"/>
  <c r="BI220"/>
  <c r="BH220"/>
  <c r="BG220"/>
  <c r="BE220"/>
  <c r="T220"/>
  <c r="R220"/>
  <c r="P220"/>
  <c r="BK220"/>
  <c r="J220"/>
  <c r="BF220"/>
  <c r="BI202"/>
  <c r="BH202"/>
  <c r="BG202"/>
  <c r="BE202"/>
  <c r="T202"/>
  <c r="R202"/>
  <c r="P202"/>
  <c r="BK202"/>
  <c r="J202"/>
  <c r="BF202"/>
  <c r="BI200"/>
  <c r="BH200"/>
  <c r="BG200"/>
  <c r="BE200"/>
  <c r="T200"/>
  <c r="R200"/>
  <c r="P200"/>
  <c r="BK200"/>
  <c r="J200"/>
  <c r="BF200"/>
  <c r="BI198"/>
  <c r="BH198"/>
  <c r="BG198"/>
  <c r="BE198"/>
  <c r="T198"/>
  <c r="R198"/>
  <c r="P198"/>
  <c r="BK198"/>
  <c r="J198"/>
  <c r="BF198"/>
  <c r="BI196"/>
  <c r="BH196"/>
  <c r="BG196"/>
  <c r="BE196"/>
  <c r="T196"/>
  <c r="R196"/>
  <c r="P196"/>
  <c r="BK196"/>
  <c r="J196"/>
  <c r="BF196"/>
  <c r="BI194"/>
  <c r="BH194"/>
  <c r="BG194"/>
  <c r="BE194"/>
  <c r="T194"/>
  <c r="R194"/>
  <c r="P194"/>
  <c r="BK194"/>
  <c r="J194"/>
  <c r="BF194"/>
  <c r="BI192"/>
  <c r="BH192"/>
  <c r="BG192"/>
  <c r="BE192"/>
  <c r="T192"/>
  <c r="R192"/>
  <c r="P192"/>
  <c r="BK192"/>
  <c r="J192"/>
  <c r="BF192"/>
  <c r="BI190"/>
  <c r="BH190"/>
  <c r="BG190"/>
  <c r="BE190"/>
  <c r="T190"/>
  <c r="R190"/>
  <c r="P190"/>
  <c r="BK190"/>
  <c r="J190"/>
  <c r="BF190"/>
  <c r="BI188"/>
  <c r="BH188"/>
  <c r="BG188"/>
  <c r="BE188"/>
  <c r="T188"/>
  <c r="R188"/>
  <c r="P188"/>
  <c r="BK188"/>
  <c r="J188"/>
  <c r="BF188"/>
  <c r="BI187"/>
  <c r="BH187"/>
  <c r="BG187"/>
  <c r="BE187"/>
  <c r="T187"/>
  <c r="R187"/>
  <c r="P187"/>
  <c r="BK187"/>
  <c r="J187"/>
  <c r="BF187"/>
  <c r="BI185"/>
  <c r="BH185"/>
  <c r="BG185"/>
  <c r="BE185"/>
  <c r="T185"/>
  <c r="R185"/>
  <c r="P185"/>
  <c r="BK185"/>
  <c r="J185"/>
  <c r="BF185"/>
  <c r="BI179"/>
  <c r="BH179"/>
  <c r="BG179"/>
  <c r="BE179"/>
  <c r="T179"/>
  <c r="R179"/>
  <c r="P179"/>
  <c r="BK179"/>
  <c r="J179"/>
  <c r="BF179"/>
  <c r="BI177"/>
  <c r="BH177"/>
  <c r="BG177"/>
  <c r="BE177"/>
  <c r="T177"/>
  <c r="R177"/>
  <c r="P177"/>
  <c r="BK177"/>
  <c r="J177"/>
  <c r="BF177"/>
  <c r="BI171"/>
  <c r="BH171"/>
  <c r="BG171"/>
  <c r="BE171"/>
  <c r="T171"/>
  <c r="R171"/>
  <c r="P171"/>
  <c r="BK171"/>
  <c r="J171"/>
  <c r="BF171"/>
  <c r="BI169"/>
  <c r="BH169"/>
  <c r="BG169"/>
  <c r="BE169"/>
  <c r="T169"/>
  <c r="R169"/>
  <c r="P169"/>
  <c r="BK169"/>
  <c r="J169"/>
  <c r="BF169"/>
  <c r="BI165"/>
  <c r="BH165"/>
  <c r="BG165"/>
  <c r="BE165"/>
  <c r="T165"/>
  <c r="R165"/>
  <c r="P165"/>
  <c r="BK165"/>
  <c r="J165"/>
  <c r="BF165"/>
  <c r="BI163"/>
  <c r="BH163"/>
  <c r="BG163"/>
  <c r="BE163"/>
  <c r="T163"/>
  <c r="R163"/>
  <c r="P163"/>
  <c r="BK163"/>
  <c r="J163"/>
  <c r="BF163"/>
  <c r="BI161"/>
  <c r="BH161"/>
  <c r="BG161"/>
  <c r="BE161"/>
  <c r="T161"/>
  <c r="R161"/>
  <c r="P161"/>
  <c r="BK161"/>
  <c r="J161"/>
  <c r="BF161"/>
  <c r="BI151"/>
  <c r="BH151"/>
  <c r="BG151"/>
  <c r="BE151"/>
  <c r="T151"/>
  <c r="R151"/>
  <c r="P151"/>
  <c r="BK151"/>
  <c r="J151"/>
  <c r="BF151"/>
  <c r="BI149"/>
  <c r="BH149"/>
  <c r="BG149"/>
  <c r="BE149"/>
  <c r="T149"/>
  <c r="R149"/>
  <c r="P149"/>
  <c r="BK149"/>
  <c r="J149"/>
  <c r="BF149"/>
  <c r="BI141"/>
  <c r="BH141"/>
  <c r="BG141"/>
  <c r="BE141"/>
  <c r="T141"/>
  <c r="R141"/>
  <c r="P141"/>
  <c r="BK141"/>
  <c r="J141"/>
  <c r="BF141"/>
  <c r="BI139"/>
  <c r="BH139"/>
  <c r="BG139"/>
  <c r="BE139"/>
  <c r="T139"/>
  <c r="R139"/>
  <c r="P139"/>
  <c r="BK139"/>
  <c r="J139"/>
  <c r="BF139"/>
  <c r="BI136"/>
  <c r="BH136"/>
  <c r="BG136"/>
  <c r="BE136"/>
  <c r="T136"/>
  <c r="R136"/>
  <c r="P136"/>
  <c r="BK136"/>
  <c r="J136"/>
  <c r="BF136"/>
  <c r="BI134"/>
  <c r="BH134"/>
  <c r="BG134"/>
  <c r="BE134"/>
  <c r="T134"/>
  <c r="R134"/>
  <c r="P134"/>
  <c r="BK134"/>
  <c r="J134"/>
  <c r="BF134"/>
  <c r="BI126"/>
  <c r="BH126"/>
  <c r="BG126"/>
  <c r="BE126"/>
  <c r="T126"/>
  <c r="R126"/>
  <c r="P126"/>
  <c r="BK126"/>
  <c r="J126"/>
  <c r="BF126"/>
  <c r="BI125"/>
  <c r="BH125"/>
  <c r="BG125"/>
  <c r="BE125"/>
  <c r="T125"/>
  <c r="R125"/>
  <c r="P125"/>
  <c r="BK125"/>
  <c r="J125"/>
  <c r="BF125"/>
  <c r="BI113"/>
  <c r="BH113"/>
  <c r="BG113"/>
  <c r="BE113"/>
  <c r="T113"/>
  <c r="T112"/>
  <c r="R113"/>
  <c r="R112"/>
  <c r="P113"/>
  <c r="P112"/>
  <c r="BK113"/>
  <c r="BK112"/>
  <c r="J112"/>
  <c r="J113"/>
  <c r="BF113"/>
  <c r="J60"/>
  <c r="BI110"/>
  <c r="BH110"/>
  <c r="BG110"/>
  <c r="BE110"/>
  <c r="T110"/>
  <c r="R110"/>
  <c r="P110"/>
  <c r="BK110"/>
  <c r="J110"/>
  <c r="BF110"/>
  <c r="BI109"/>
  <c r="BH109"/>
  <c r="BG109"/>
  <c r="BE109"/>
  <c r="T109"/>
  <c r="R109"/>
  <c r="P109"/>
  <c r="BK109"/>
  <c r="J109"/>
  <c r="BF109"/>
  <c r="BI108"/>
  <c r="BH108"/>
  <c r="BG108"/>
  <c r="BE108"/>
  <c r="T108"/>
  <c r="R108"/>
  <c r="P108"/>
  <c r="BK108"/>
  <c r="J108"/>
  <c r="BF108"/>
  <c r="BI106"/>
  <c r="BH106"/>
  <c r="BG106"/>
  <c r="BE106"/>
  <c r="T106"/>
  <c r="T105"/>
  <c r="R106"/>
  <c r="R105"/>
  <c r="P106"/>
  <c r="P105"/>
  <c r="BK106"/>
  <c r="BK105"/>
  <c r="J105"/>
  <c r="J106"/>
  <c r="BF106"/>
  <c r="J59"/>
  <c r="BI103"/>
  <c r="BH103"/>
  <c r="BG103"/>
  <c r="BE103"/>
  <c r="T103"/>
  <c r="R103"/>
  <c r="P103"/>
  <c r="BK103"/>
  <c r="J103"/>
  <c r="BF103"/>
  <c r="BI101"/>
  <c r="BH101"/>
  <c r="BG101"/>
  <c r="BE101"/>
  <c r="T101"/>
  <c r="R101"/>
  <c r="P101"/>
  <c r="BK101"/>
  <c r="J101"/>
  <c r="BF101"/>
  <c r="BI100"/>
  <c r="BH100"/>
  <c r="BG100"/>
  <c r="BE100"/>
  <c r="T100"/>
  <c r="R100"/>
  <c r="P100"/>
  <c r="BK100"/>
  <c r="J100"/>
  <c r="BF100"/>
  <c r="BI99"/>
  <c r="BH99"/>
  <c r="BG99"/>
  <c r="BE99"/>
  <c r="T99"/>
  <c r="R99"/>
  <c r="P99"/>
  <c r="BK99"/>
  <c r="J99"/>
  <c r="BF99"/>
  <c r="BI97"/>
  <c r="BH97"/>
  <c r="BG97"/>
  <c r="BE97"/>
  <c r="T97"/>
  <c r="R97"/>
  <c r="P97"/>
  <c r="BK97"/>
  <c r="J97"/>
  <c r="BF97"/>
  <c r="BI95"/>
  <c r="F34"/>
  <c i="1" r="BD52"/>
  <c i="2" r="BH95"/>
  <c r="F33"/>
  <c i="1" r="BC52"/>
  <c i="2" r="BG95"/>
  <c r="F32"/>
  <c i="1" r="BB52"/>
  <c i="2" r="BE95"/>
  <c r="J30"/>
  <c i="1" r="AV52"/>
  <c i="2" r="F30"/>
  <c i="1" r="AZ52"/>
  <c i="2" r="T95"/>
  <c r="T94"/>
  <c r="T93"/>
  <c r="T92"/>
  <c r="R95"/>
  <c r="R94"/>
  <c r="R93"/>
  <c r="R92"/>
  <c r="P95"/>
  <c r="P94"/>
  <c r="P93"/>
  <c r="P92"/>
  <c i="1" r="AU52"/>
  <c i="2" r="BK95"/>
  <c r="BK94"/>
  <c r="J94"/>
  <c r="BK93"/>
  <c r="J93"/>
  <c r="BK92"/>
  <c r="J92"/>
  <c r="J56"/>
  <c r="J27"/>
  <c i="1" r="AG52"/>
  <c i="2" r="J95"/>
  <c r="BF95"/>
  <c r="J31"/>
  <c i="1" r="AW52"/>
  <c i="2" r="F31"/>
  <c i="1" r="BA52"/>
  <c i="2" r="J58"/>
  <c r="J57"/>
  <c r="J88"/>
  <c r="F88"/>
  <c r="F86"/>
  <c r="E84"/>
  <c r="J51"/>
  <c r="F51"/>
  <c r="F49"/>
  <c r="E47"/>
  <c r="J36"/>
  <c r="J18"/>
  <c r="E18"/>
  <c r="F89"/>
  <c r="F52"/>
  <c r="J17"/>
  <c r="J12"/>
  <c r="J86"/>
  <c r="J49"/>
  <c r="E7"/>
  <c r="E82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<sst xmlns="http://schemas.openxmlformats.org/spreadsheetml/2006/main">
  <si>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</si>
  <si>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</si>
  <si>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</si>
  <si>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</si>
  <si>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</si>
  <si>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</si>
  <si>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</si>
  <si>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{526db286-ca2c-4514-95ab-87afef8d857a}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</si>
  <si>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</si>
  <si>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</si>
  <si>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</si>
  <si>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</si>
  <si>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</si>
  <si>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</si>
  <si>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</si>
  <si>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</si>
  <si>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Bohumin_865-965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</si>
  <si>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</si>
  <si>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</si>
  <si>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Zateplení domů a oprava střech na ul. Jateční v Bohumíně - II., č. p. 865, 875, 964 a 965</t>
  </si>
  <si>
    <t>KSO:</t>
  </si>
  <si>
    <t/>
  </si>
  <si>
    <t>CC-CZ:</t>
  </si>
  <si>
    <t>Místo:</t>
  </si>
  <si>
    <t>Bohumín</t>
  </si>
  <si>
    <t>Datum:</t>
  </si>
  <si>
    <t>14. 12. 2018</t>
  </si>
  <si>
    <t>Zadavatel:</t>
  </si>
  <si>
    <t>IČ:</t>
  </si>
  <si>
    <t>Město Bohumín</t>
  </si>
  <si>
    <t>DIČ:</t>
  </si>
  <si>
    <t>Uchazeč:</t>
  </si>
  <si>
    <t>Vyplň údaj</t>
  </si>
  <si>
    <t>Projektant:</t>
  </si>
  <si>
    <t>05643546</t>
  </si>
  <si>
    <t>BENUTA PRO s.r.o.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</si>
  <si>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</si>
  <si>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</si>
  <si>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</si>
  <si>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</si>
  <si>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</si>
  <si>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</si>
  <si>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</si>
  <si>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</si>
  <si>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</si>
  <si>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</si>
  <si>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</si>
  <si>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</si>
  <si>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</si>
  <si>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</si>
  <si>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</si>
  <si>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</si>
  <si>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</si>
  <si>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</si>
  <si>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</si>
  <si>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</si>
  <si>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</si>
  <si>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</si>
  <si>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</si>
  <si>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</si>
  <si>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</si>
  <si>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</si>
  <si>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</si>
  <si>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</si>
  <si>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</si>
  <si>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</si>
  <si>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</si>
  <si>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</si>
  <si>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</si>
  <si>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</si>
  <si>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</si>
  <si>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</si>
  <si>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</si>
  <si>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</si>
  <si>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</si>
  <si>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</si>
  <si>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</si>
  <si>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</si>
  <si>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</si>
  <si>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úpravy</t>
  </si>
  <si>
    <t>STA</t>
  </si>
  <si>
    <t>1</t>
  </si>
  <si>
    <t>{c9f42cf1-9362-4cd8-9788-027eca0a0708}</t>
  </si>
  <si>
    <t>02</t>
  </si>
  <si>
    <t>VRN</t>
  </si>
  <si>
    <t>{9e05402e-d50a-42d6-b7ce-707f5fd38ef2}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</si>
  <si>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</si>
  <si>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</si>
  <si>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</si>
  <si>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</si>
  <si>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</si>
  <si>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</si>
  <si>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</si>
  <si>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01 - Stavební úpravy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</si>
  <si>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</si>
  <si>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</si>
  <si>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</si>
  <si>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</si>
  <si>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</si>
  <si>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</si>
  <si>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</si>
  <si>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</si>
  <si>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</si>
  <si>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</si>
  <si>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</si>
  <si>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</si>
  <si>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</si>
  <si>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741 - Elektroinstalace - silnoproud</t>
  </si>
  <si>
    <t xml:space="preserve">    748 - Elektromontáže - osvětlovací zařízení a svítidla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</si>
  <si>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</si>
  <si>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</si>
  <si>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</si>
  <si>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</si>
  <si>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</si>
  <si>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</si>
  <si>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</si>
  <si>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</si>
  <si>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</si>
  <si>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</si>
  <si>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</si>
  <si>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</si>
  <si>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</si>
  <si>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</si>
  <si>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</si>
  <si>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</si>
  <si>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</si>
  <si>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</si>
  <si>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</si>
  <si>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</si>
  <si>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</si>
  <si>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</si>
  <si>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</si>
  <si>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</si>
  <si>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</si>
  <si>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113106121</t>
  </si>
  <si>
    <t>Rozebrání dlažeb z betonových nebo kamenných dlaždic komunikací pro pěší ručně</t>
  </si>
  <si>
    <t>m2</t>
  </si>
  <si>
    <t>CS ÚRS 2018 01</t>
  </si>
  <si>
    <t>4</t>
  </si>
  <si>
    <t>2</t>
  </si>
  <si>
    <t>677084774</t>
  </si>
  <si>
    <t>VV</t>
  </si>
  <si>
    <t>(7,5+15+7,5+7,5+15+7,5+34,5+34,5)*0,5</t>
  </si>
  <si>
    <t>132201101</t>
  </si>
  <si>
    <t>Hloubení rýh š do 600 mm v hornině tř. 3 objemu do 100 m3</t>
  </si>
  <si>
    <t>m3</t>
  </si>
  <si>
    <t>547087065</t>
  </si>
  <si>
    <t>129*0,5*0,4</t>
  </si>
  <si>
    <t>3</t>
  </si>
  <si>
    <t>132201109</t>
  </si>
  <si>
    <t>Příplatek za lepivost k hloubení rýh š do 600 mm v hornině tř. 3</t>
  </si>
  <si>
    <t>-963993134</t>
  </si>
  <si>
    <t>174101101</t>
  </si>
  <si>
    <t>Zásyp jam, šachet rýh nebo kolem objektů sypaninou se zhutněním</t>
  </si>
  <si>
    <t>42931439</t>
  </si>
  <si>
    <t>5</t>
  </si>
  <si>
    <t>181006112</t>
  </si>
  <si>
    <t>Rozprostření zemint l vrstvy do 0,15 m schopných zúrodnění v rovině a sklonu do 1:5</t>
  </si>
  <si>
    <t>-1497166017</t>
  </si>
  <si>
    <t>129*1,</t>
  </si>
  <si>
    <t>6</t>
  </si>
  <si>
    <t>M</t>
  </si>
  <si>
    <t>005724100</t>
  </si>
  <si>
    <t>osivo směs travní parková</t>
  </si>
  <si>
    <t>kg</t>
  </si>
  <si>
    <t>8</t>
  </si>
  <si>
    <t>455540625</t>
  </si>
  <si>
    <t>158*0,015 'Přepočtené koeficientem množství</t>
  </si>
  <si>
    <t>Komunikace pozemní</t>
  </si>
  <si>
    <t>7</t>
  </si>
  <si>
    <t>596811120</t>
  </si>
  <si>
    <t>Kladení betonové dlažby komunikací pro pěší do lože z kameniva vel do 0,09 m2 plochy do 50 m2</t>
  </si>
  <si>
    <t>1658470871</t>
  </si>
  <si>
    <t>2*2,5*4</t>
  </si>
  <si>
    <t>59245213</t>
  </si>
  <si>
    <t>dlažba zámková profilová základní 19,6x16,1x8 cm přírodní</t>
  </si>
  <si>
    <t>-1294761766</t>
  </si>
  <si>
    <t>9</t>
  </si>
  <si>
    <t>596811220</t>
  </si>
  <si>
    <t>Kladení betonové dlažby komunikací pro pěší do lože z kameniva vel do 0,25 m2 plochy do 50 m2</t>
  </si>
  <si>
    <t>-1387792556</t>
  </si>
  <si>
    <t>10</t>
  </si>
  <si>
    <t>592456010</t>
  </si>
  <si>
    <t>dlažba desková betonová 50x50x5cm přírodní</t>
  </si>
  <si>
    <t>-1360892563</t>
  </si>
  <si>
    <t>64,5*1,15 'Přepočtené koeficientem množství</t>
  </si>
  <si>
    <t>Úpravy povrchů, podlahy a osazování výplní</t>
  </si>
  <si>
    <t>11</t>
  </si>
  <si>
    <t>622135011</t>
  </si>
  <si>
    <t>Vyrovnání podkladu vnějších stěn tmelem tl do 2 mm</t>
  </si>
  <si>
    <t>1933597139</t>
  </si>
  <si>
    <t>Fasáda sever</t>
  </si>
  <si>
    <t>13,8*(3+11,25)</t>
  </si>
  <si>
    <t>(2,1*2,3*2+2,1*2,35)*3</t>
  </si>
  <si>
    <t>(3+11,25)*0,4</t>
  </si>
  <si>
    <t>0,8*(3+11,25)</t>
  </si>
  <si>
    <t>Fasáda jih</t>
  </si>
  <si>
    <t>13,8*3*2</t>
  </si>
  <si>
    <t>3*0,4*2</t>
  </si>
  <si>
    <t>0,8*3*2</t>
  </si>
  <si>
    <t>Součet</t>
  </si>
  <si>
    <t>12</t>
  </si>
  <si>
    <t>622135095</t>
  </si>
  <si>
    <t>Příplatek k vyrovnání vnějších stěn tmelem za každý dalších 1 mm tl</t>
  </si>
  <si>
    <t>-426964059</t>
  </si>
  <si>
    <t>13</t>
  </si>
  <si>
    <t>622211001</t>
  </si>
  <si>
    <t>Montáž kontaktního zateplení vnějších stěn z polystyrénových desek tl do 40 mm</t>
  </si>
  <si>
    <t>1336128060</t>
  </si>
  <si>
    <t>Fasáda západ</t>
  </si>
  <si>
    <t>(7,5+15+7,5+7,5+15+7,5)*0,3</t>
  </si>
  <si>
    <t>(35,3*2-0,6*4)*0,8</t>
  </si>
  <si>
    <t xml:space="preserve">Fasáda východ </t>
  </si>
  <si>
    <t>(34,5+35)*0,3</t>
  </si>
  <si>
    <t>(34,5+35)*0,8</t>
  </si>
  <si>
    <t>14</t>
  </si>
  <si>
    <t>28376365</t>
  </si>
  <si>
    <t>deska XPS hladký povrch λ=0,034 tl 40mm</t>
  </si>
  <si>
    <t>-1446787717</t>
  </si>
  <si>
    <t>149,01*1,02 'Přepočtené koeficientem množství</t>
  </si>
  <si>
    <t>622211011</t>
  </si>
  <si>
    <t>Montáž kontaktního zateplení vnějších stěn z polystyrénových desek tl do 80 mm</t>
  </si>
  <si>
    <t>-1696017717</t>
  </si>
  <si>
    <t>2,3*(11,85-0,8-0,9)*4</t>
  </si>
  <si>
    <t>16</t>
  </si>
  <si>
    <t>28375936</t>
  </si>
  <si>
    <t>deska EPS 70 fasádní λ=0,039 tl 80mm</t>
  </si>
  <si>
    <t>246873306</t>
  </si>
  <si>
    <t>93,38*1,02 'Přepočtené koeficientem množství</t>
  </si>
  <si>
    <t>17</t>
  </si>
  <si>
    <t>622211031</t>
  </si>
  <si>
    <t>Montáž kontaktního zateplení vnějších stěn z polystyrénových desek tl do 160 mm</t>
  </si>
  <si>
    <t>-1437619251</t>
  </si>
  <si>
    <t>941,160-35,36-53,1-2,88</t>
  </si>
  <si>
    <t>-6,4*1,5*1,65</t>
  </si>
  <si>
    <t>Fasáda východ</t>
  </si>
  <si>
    <t>949,44-55,2-62,1</t>
  </si>
  <si>
    <t>-(48*1,5*1,65+32*2,25*1,65)</t>
  </si>
  <si>
    <t>18</t>
  </si>
  <si>
    <t>28375935</t>
  </si>
  <si>
    <t>deska EPS 70 fasádní λ=0,039 tl 150mm</t>
  </si>
  <si>
    <t>1192455572</t>
  </si>
  <si>
    <t>1428,52*1,02 'Přepočtené koeficientem množství</t>
  </si>
  <si>
    <t>19</t>
  </si>
  <si>
    <t>622212051</t>
  </si>
  <si>
    <t>Montáž kontaktního zateplení vnějšího ostění hl. špalety do 400 mm z polystyrenu tl do 40 mm</t>
  </si>
  <si>
    <t>m</t>
  </si>
  <si>
    <t>900603240</t>
  </si>
  <si>
    <t>48*1,5+32*2,25</t>
  </si>
  <si>
    <t>80*2*1,65</t>
  </si>
  <si>
    <t>64*1,5</t>
  </si>
  <si>
    <t>64*2*1,65</t>
  </si>
  <si>
    <t>20</t>
  </si>
  <si>
    <t>28376360</t>
  </si>
  <si>
    <t>deska XPS strukturovaný povrch hrana rovná λ=0,034 tl 20mm</t>
  </si>
  <si>
    <t>-1619253914</t>
  </si>
  <si>
    <t>(64*1,5+48*1,5+32*2,25)*0,25*1,15</t>
  </si>
  <si>
    <t>28375865</t>
  </si>
  <si>
    <t>deska EPS 70 se zvýšenou pevností v tlaku tl 20mm</t>
  </si>
  <si>
    <t>-576400993</t>
  </si>
  <si>
    <t>(307,2+408)*0,25*1,15</t>
  </si>
  <si>
    <t>22</t>
  </si>
  <si>
    <t>622221011</t>
  </si>
  <si>
    <t>Montáž kontaktního zateplení vnějších stěn z minerální vlny s podélnou orientací vláken tl do 80 mm</t>
  </si>
  <si>
    <t>1859924982</t>
  </si>
  <si>
    <t xml:space="preserve"> nad soklem, MV tl. 80 mm (výšky=0,9m) v místě kolem vstupů</t>
  </si>
  <si>
    <t>(2,3*0,9-1,5*0,9)*4</t>
  </si>
  <si>
    <t>23</t>
  </si>
  <si>
    <t>63151526</t>
  </si>
  <si>
    <t>deska izolační minerální kontaktních fasád podélné vlákno λ=0,036 tl 80mm</t>
  </si>
  <si>
    <t>-86102039</t>
  </si>
  <si>
    <t>2,89032258064516*1,02 'Přepočtené koeficientem množství</t>
  </si>
  <si>
    <t>24</t>
  </si>
  <si>
    <t>622221031</t>
  </si>
  <si>
    <t>Montáž kontaktního zateplení vnějších stěn z minerální vlny s podélnou orientací vláken tl do 160 mm</t>
  </si>
  <si>
    <t>-1647500340</t>
  </si>
  <si>
    <t>(35,3*2-0,6*4)*0,9</t>
  </si>
  <si>
    <t>fasáda východ</t>
  </si>
  <si>
    <t>(34,5+35)*0,9</t>
  </si>
  <si>
    <t>25</t>
  </si>
  <si>
    <t>63151538</t>
  </si>
  <si>
    <t>deska izolační minerální kontaktních fasád podélné vlákno λ=0,036 tl 160mm</t>
  </si>
  <si>
    <t>38481762</t>
  </si>
  <si>
    <t>123,93*1,02 'Přepočtené koeficientem množství</t>
  </si>
  <si>
    <t>26</t>
  </si>
  <si>
    <t>622252001</t>
  </si>
  <si>
    <t>Montáž zakládacích soklových lišt kontaktního zateplení</t>
  </si>
  <si>
    <t>798418472</t>
  </si>
  <si>
    <t>68,2</t>
  </si>
  <si>
    <t>68,8</t>
  </si>
  <si>
    <t>27</t>
  </si>
  <si>
    <t>59051653</t>
  </si>
  <si>
    <t>lišta soklová Al s okapničkou zakládací U 16cm 0,95/200cm</t>
  </si>
  <si>
    <t>-1057131804</t>
  </si>
  <si>
    <t>137*1,05 'Přepočtené koeficientem množství</t>
  </si>
  <si>
    <t>28</t>
  </si>
  <si>
    <t>622252002</t>
  </si>
  <si>
    <t>Montáž ostatních lišt kontaktního zateplení</t>
  </si>
  <si>
    <t>-1658031633</t>
  </si>
  <si>
    <t>29</t>
  </si>
  <si>
    <t>59051486</t>
  </si>
  <si>
    <t>lišta rohová PVC 10/15cm s tkaninou</t>
  </si>
  <si>
    <t>-484289926</t>
  </si>
  <si>
    <t>179,047619047619*1,05 'Přepočtené koeficientem množství</t>
  </si>
  <si>
    <t>30</t>
  </si>
  <si>
    <t>59051500</t>
  </si>
  <si>
    <t>profil dilatační stěnový</t>
  </si>
  <si>
    <t>-464826555</t>
  </si>
  <si>
    <t>78,8571428571428*1,05 'Přepočtené koeficientem množství</t>
  </si>
  <si>
    <t>31</t>
  </si>
  <si>
    <t>59051476</t>
  </si>
  <si>
    <t>profil okenní začišťovací se sklovláknitou armovací tkaninou 9 mm/2,4 m</t>
  </si>
  <si>
    <t>666370483</t>
  </si>
  <si>
    <t>597,142857142857*1,05 'Přepočtené koeficientem množství</t>
  </si>
  <si>
    <t>32</t>
  </si>
  <si>
    <t>59051510</t>
  </si>
  <si>
    <t>profil okenní s nepřiznanou podomítkovou okapnicí PVC 2,0 m</t>
  </si>
  <si>
    <t>635350300</t>
  </si>
  <si>
    <t>158,857142857143*1,05 'Přepočtené koeficientem množství</t>
  </si>
  <si>
    <t>33</t>
  </si>
  <si>
    <t>59051478</t>
  </si>
  <si>
    <t>lišta profil ochranný rohový PVC</t>
  </si>
  <si>
    <t>-1991488440</t>
  </si>
  <si>
    <t>497,142857142857*1,05 'Přepočtené koeficientem množství</t>
  </si>
  <si>
    <t>34</t>
  </si>
  <si>
    <t>59051512</t>
  </si>
  <si>
    <t>profil parapetní se sklovláknitou armovací tkaninou PVC 2 m</t>
  </si>
  <si>
    <t>1021570050</t>
  </si>
  <si>
    <t>137,142857142857*1,05 'Přepočtené koeficientem množství</t>
  </si>
  <si>
    <t>35</t>
  </si>
  <si>
    <t>622325109</t>
  </si>
  <si>
    <t>Oprava vnější vápenocementové hladké omítky složitosti 1 stěn v rozsahu do 100%</t>
  </si>
  <si>
    <t>1839676034</t>
  </si>
  <si>
    <t>0,4*2*4</t>
  </si>
  <si>
    <t>36</t>
  </si>
  <si>
    <t>622531011</t>
  </si>
  <si>
    <t>Tenkovrstvá silikonová zrnitá omítka tl. 1,5 mm včetně penetrace vnějších stěn</t>
  </si>
  <si>
    <t>-1827461525</t>
  </si>
  <si>
    <t>(0,75*3+0,6)*13,8</t>
  </si>
  <si>
    <t>53,1+570,56</t>
  </si>
  <si>
    <t>64*(1,5+2*1,65)*0,2+(2*2,3+1,5)*12*0,2+4*(2,1*2+1,5)*4+ 8*(1,5+0,75)*2+8*(0,9+0,75)*2</t>
  </si>
  <si>
    <t>(35,3*2-0,6*4)*0,4</t>
  </si>
  <si>
    <t>(0,75*2+0,6)*13,8</t>
  </si>
  <si>
    <t>60,48+593,69</t>
  </si>
  <si>
    <t>(48*1,5+32*2,25+80*2*1,65+8*2*(1,5+0,75)+12*2*(0,9+0,75))*0,25</t>
  </si>
  <si>
    <t>(35,3*2-0,6*3)*0,4</t>
  </si>
  <si>
    <t>37</t>
  </si>
  <si>
    <t>6256810R1</t>
  </si>
  <si>
    <t>Tříkomorová dřevocementová budka do fasády pro rorýse obecného</t>
  </si>
  <si>
    <t>kus</t>
  </si>
  <si>
    <t>1502529935</t>
  </si>
  <si>
    <t>38</t>
  </si>
  <si>
    <t>629135101</t>
  </si>
  <si>
    <t>Vyrovnávací vrstva pod klempířské prvky z MC š do 150 mm</t>
  </si>
  <si>
    <t>774924995</t>
  </si>
  <si>
    <t>39</t>
  </si>
  <si>
    <t>629991011</t>
  </si>
  <si>
    <t>Zakrytí výplní otvorů a svislých ploch fólií přilepenou lepící páskou</t>
  </si>
  <si>
    <t>-1597573058</t>
  </si>
  <si>
    <t>64*1,5*1,65+2,3*1,5*12+4*2,1*1,5+8*1,5*0,75+8*0,9*0,75</t>
  </si>
  <si>
    <t>48*1,5*1,65+32*2,25*1,65+8*1,5*0,75+12*0,9*0,75</t>
  </si>
  <si>
    <t>40</t>
  </si>
  <si>
    <t>629995101</t>
  </si>
  <si>
    <t>Očištění vnějších ploch tlakovou vodou</t>
  </si>
  <si>
    <t>518580270</t>
  </si>
  <si>
    <t>958,5+845,9+90+212,4</t>
  </si>
  <si>
    <t>41</t>
  </si>
  <si>
    <t>644941111</t>
  </si>
  <si>
    <t>Osazování ventilačních mřížek velikosti do 150 x 200 mm</t>
  </si>
  <si>
    <t>1740695981</t>
  </si>
  <si>
    <t>42</t>
  </si>
  <si>
    <t>553414310</t>
  </si>
  <si>
    <t>mřížka větrací nerezová 100 kruhová se síťovinou</t>
  </si>
  <si>
    <t>2074099064</t>
  </si>
  <si>
    <t>43</t>
  </si>
  <si>
    <t>644941121</t>
  </si>
  <si>
    <t>Montáž průchodky k větrací mřížce se zhotovením otvoru v tepelné izolaci</t>
  </si>
  <si>
    <t>809963198</t>
  </si>
  <si>
    <t>44</t>
  </si>
  <si>
    <t>286131150</t>
  </si>
  <si>
    <t>potrubí vodovodní PE100 PN16 SDR11 6m 12m 100m 90x8,2mm</t>
  </si>
  <si>
    <t>-347471285</t>
  </si>
  <si>
    <t>45</t>
  </si>
  <si>
    <t>6449411R</t>
  </si>
  <si>
    <t>Osazování ventilačních mřížek velikosti do 400 x 400 mm</t>
  </si>
  <si>
    <t>-2143577798</t>
  </si>
  <si>
    <t>46</t>
  </si>
  <si>
    <t>562456R</t>
  </si>
  <si>
    <t>mřížka větrací hranatá plast 400x400 se síťovinou</t>
  </si>
  <si>
    <t>691085406</t>
  </si>
  <si>
    <t>Ostatní konstrukce a práce, bourání</t>
  </si>
  <si>
    <t>47</t>
  </si>
  <si>
    <t>941211112</t>
  </si>
  <si>
    <t>Montáž lešení řadového rámového lehkého zatížení do 200 kg/m2 š do 0,9 m v do 25 m</t>
  </si>
  <si>
    <t>-1731518749</t>
  </si>
  <si>
    <t>13,8*(35,5+35,5)*2</t>
  </si>
  <si>
    <t>13,8*(3+11)</t>
  </si>
  <si>
    <t>13,8*(3+3)</t>
  </si>
  <si>
    <t>48</t>
  </si>
  <si>
    <t>941211211</t>
  </si>
  <si>
    <t>Příplatek k lešení řadovému rámovému lehkému š 0,9 m v do 25 m za první a ZKD den použití</t>
  </si>
  <si>
    <t>-318014576</t>
  </si>
  <si>
    <t>2235,6*60 'Přepočtené koeficientem množství</t>
  </si>
  <si>
    <t>49</t>
  </si>
  <si>
    <t>941211812</t>
  </si>
  <si>
    <t>Demontáž lešení řadového rámového lehkého zatížení do 200 kg/m2 š do 0,9 m v do 25 m</t>
  </si>
  <si>
    <t>788187856</t>
  </si>
  <si>
    <t>50</t>
  </si>
  <si>
    <t>944511111</t>
  </si>
  <si>
    <t>Montáž ochranné sítě z textilie z umělých vláken</t>
  </si>
  <si>
    <t>-2037434891</t>
  </si>
  <si>
    <t>1,2*2235,6</t>
  </si>
  <si>
    <t>51</t>
  </si>
  <si>
    <t>944511211</t>
  </si>
  <si>
    <t>Příplatek k ochranné síti za první a ZKD den použití</t>
  </si>
  <si>
    <t>-1321371312</t>
  </si>
  <si>
    <t>2682,72*60 'Přepočtené koeficientem množství</t>
  </si>
  <si>
    <t>52</t>
  </si>
  <si>
    <t>944511811</t>
  </si>
  <si>
    <t>Demontáž ochranné sítě z textilie z umělých vláken</t>
  </si>
  <si>
    <t>439336159</t>
  </si>
  <si>
    <t>53</t>
  </si>
  <si>
    <t>944711112</t>
  </si>
  <si>
    <t>Montáž záchytné stříšky š do 2 m</t>
  </si>
  <si>
    <t>-2040878072</t>
  </si>
  <si>
    <t>4*6,2</t>
  </si>
  <si>
    <t>54</t>
  </si>
  <si>
    <t>944711212</t>
  </si>
  <si>
    <t>Příplatek k záchytné stříšce š do 2 m za první a ZKD den použití</t>
  </si>
  <si>
    <t>1672442311</t>
  </si>
  <si>
    <t>24,8*60 'Přepočtené koeficientem množství</t>
  </si>
  <si>
    <t>55</t>
  </si>
  <si>
    <t>944711812</t>
  </si>
  <si>
    <t>Demontáž záchytné stříšky š do 2 m</t>
  </si>
  <si>
    <t>-655964041</t>
  </si>
  <si>
    <t>56</t>
  </si>
  <si>
    <t>949521111</t>
  </si>
  <si>
    <t>Montáž podchodu u dílcových lešení š do 1,5 m</t>
  </si>
  <si>
    <t>1989249549</t>
  </si>
  <si>
    <t>4*3</t>
  </si>
  <si>
    <t>57</t>
  </si>
  <si>
    <t>949521211</t>
  </si>
  <si>
    <t>Příplatek k podchodu u dílcových lešení š do 1,5 m za první a ZKD den použití</t>
  </si>
  <si>
    <t>-965705772</t>
  </si>
  <si>
    <t>12*60 'Přepočtené koeficientem množství</t>
  </si>
  <si>
    <t>58</t>
  </si>
  <si>
    <t>949521811</t>
  </si>
  <si>
    <t>Demontáž podchodu u dílcových lešení š do 1,5 m</t>
  </si>
  <si>
    <t>838096134</t>
  </si>
  <si>
    <t>59</t>
  </si>
  <si>
    <t>961055111</t>
  </si>
  <si>
    <t>Bourání základů ze ŽB</t>
  </si>
  <si>
    <t>589743415</t>
  </si>
  <si>
    <t>4*(2,5*0,4*0,4)*2</t>
  </si>
  <si>
    <t>60</t>
  </si>
  <si>
    <t>962052211</t>
  </si>
  <si>
    <t>Bourání zdiva nadzákladového ze ŽB přes 1 m3</t>
  </si>
  <si>
    <t>861566414</t>
  </si>
  <si>
    <t>61</t>
  </si>
  <si>
    <t>963011513</t>
  </si>
  <si>
    <t>Bourání stropů z tvárnic pálených do ŽB nosníků v do 300 mm</t>
  </si>
  <si>
    <t>-1748157651</t>
  </si>
  <si>
    <t>2*2,6*0,18*4</t>
  </si>
  <si>
    <t>62</t>
  </si>
  <si>
    <t>966053121</t>
  </si>
  <si>
    <t>Vybourání částí ŽB říms vyložených do 250 mm</t>
  </si>
  <si>
    <t>2082646465</t>
  </si>
  <si>
    <t>4*2,0</t>
  </si>
  <si>
    <t>63</t>
  </si>
  <si>
    <t>968062456</t>
  </si>
  <si>
    <t>Vybourání dřevěných dveřních zárubní pl přes 2 m2</t>
  </si>
  <si>
    <t>-465828341</t>
  </si>
  <si>
    <t>1,5*2,1*4</t>
  </si>
  <si>
    <t>997</t>
  </si>
  <si>
    <t>Přesun sutě</t>
  </si>
  <si>
    <t>64</t>
  </si>
  <si>
    <t>997013156</t>
  </si>
  <si>
    <t>Vnitrostaveništní doprava suti a vybouraných hmot pro budovy v do 21 m s omezením mechanizace</t>
  </si>
  <si>
    <t>t</t>
  </si>
  <si>
    <t>-1091113015</t>
  </si>
  <si>
    <t>65</t>
  </si>
  <si>
    <t>997013216</t>
  </si>
  <si>
    <t>Vnitrostaveništní doprava suti a vybouraných hmot pro budovy v do 21 m ručně</t>
  </si>
  <si>
    <t>1334975730</t>
  </si>
  <si>
    <t>66</t>
  </si>
  <si>
    <t>997013501</t>
  </si>
  <si>
    <t>Odvoz suti a vybouraných hmot na skládku nebo meziskládku do 1 km se složením</t>
  </si>
  <si>
    <t>1731422449</t>
  </si>
  <si>
    <t>67</t>
  </si>
  <si>
    <t>997013509</t>
  </si>
  <si>
    <t>Příplatek k odvozu suti a vybouraných hmot na skládku ZKD 1 km přes 1 km</t>
  </si>
  <si>
    <t>CS ÚRS 2016 01</t>
  </si>
  <si>
    <t>1943800802</t>
  </si>
  <si>
    <t>38,825*5 'Přepočtené koeficientem množství</t>
  </si>
  <si>
    <t>68</t>
  </si>
  <si>
    <t>997013831</t>
  </si>
  <si>
    <t>Poplatek za uložení stavebního směsného odpadu na skládce (skládkovné)</t>
  </si>
  <si>
    <t>-124743846</t>
  </si>
  <si>
    <t>998</t>
  </si>
  <si>
    <t>Přesun hmot</t>
  </si>
  <si>
    <t>69</t>
  </si>
  <si>
    <t>998011003</t>
  </si>
  <si>
    <t>Přesun hmot pro budovy zděné v do 24 m</t>
  </si>
  <si>
    <t>-886769786</t>
  </si>
  <si>
    <t>PSV</t>
  </si>
  <si>
    <t>Práce a dodávky PSV</t>
  </si>
  <si>
    <t>741</t>
  </si>
  <si>
    <t>Elektroinstalace - silnoproud</t>
  </si>
  <si>
    <t>70</t>
  </si>
  <si>
    <t>7412200R</t>
  </si>
  <si>
    <t>Montáž skříň nerezová rozměr 400x600x200 mm prázdná</t>
  </si>
  <si>
    <t>1256984615</t>
  </si>
  <si>
    <t>71</t>
  </si>
  <si>
    <t>357117R</t>
  </si>
  <si>
    <t>skříň přípojková nerezovápro koncové připojení (na zazdění)</t>
  </si>
  <si>
    <t>937952206</t>
  </si>
  <si>
    <t>72</t>
  </si>
  <si>
    <t>7414201R</t>
  </si>
  <si>
    <t>Hromosvod demontáž a zpětná montáž</t>
  </si>
  <si>
    <t>soubor</t>
  </si>
  <si>
    <t>1632943069</t>
  </si>
  <si>
    <t>748</t>
  </si>
  <si>
    <t>Elektromontáže - osvětlovací zařízení a svítidla</t>
  </si>
  <si>
    <t>73</t>
  </si>
  <si>
    <t>748123116</t>
  </si>
  <si>
    <t>Montáž svítidlo LED bytové přisazené nástěnné reflektorové s čidlem</t>
  </si>
  <si>
    <t>227344651</t>
  </si>
  <si>
    <t>74</t>
  </si>
  <si>
    <t>3485133R</t>
  </si>
  <si>
    <t>svítidlo LED pro venkovní prostředí, s pohybovým čidlem, nástěnné 1x20W</t>
  </si>
  <si>
    <t>-254215608</t>
  </si>
  <si>
    <t>2,5*1,2 'Přepočtené koeficientem množství</t>
  </si>
  <si>
    <t>764</t>
  </si>
  <si>
    <t>Konstrukce klempířské</t>
  </si>
  <si>
    <t>75</t>
  </si>
  <si>
    <t>764002851</t>
  </si>
  <si>
    <t>Demontáž oplechování parapetů do suti</t>
  </si>
  <si>
    <t>1762868126</t>
  </si>
  <si>
    <t>48*1,5+32*2,25+64*1,5+8*1,5+8*0,9+8*1,5+12*0,9+2*0,9+3*2*4</t>
  </si>
  <si>
    <t>76</t>
  </si>
  <si>
    <t>764216643</t>
  </si>
  <si>
    <t>Oplechování rovných parapetů celoplošně lepené z Pz s povrchovou úpravou rš 250 mm</t>
  </si>
  <si>
    <t>209729336</t>
  </si>
  <si>
    <t>8*1,5+8*0,9+8*1,5+12*0,9+2*0,9+4*2*3</t>
  </si>
  <si>
    <t>77</t>
  </si>
  <si>
    <t>764216645</t>
  </si>
  <si>
    <t>Oplechování rovných parapetů celoplošně lepené z Pz s povrchovou úpravou rš 400 mm</t>
  </si>
  <si>
    <t>-1317812117</t>
  </si>
  <si>
    <t>78</t>
  </si>
  <si>
    <t>998764102</t>
  </si>
  <si>
    <t>Přesun hmot tonážní pro konstrukce klempířské v objektech v do 12 m</t>
  </si>
  <si>
    <t>450599566</t>
  </si>
  <si>
    <t>766</t>
  </si>
  <si>
    <t>Konstrukce truhlářské</t>
  </si>
  <si>
    <t>79</t>
  </si>
  <si>
    <t>766211200</t>
  </si>
  <si>
    <t>Montáž madel schodišťových dřevených nebo verzalitových průběžných</t>
  </si>
  <si>
    <t>841223188</t>
  </si>
  <si>
    <t>9*4*3,2</t>
  </si>
  <si>
    <t>80</t>
  </si>
  <si>
    <t>611911R</t>
  </si>
  <si>
    <t>madlo dřevěné, lakované, modřín</t>
  </si>
  <si>
    <t>-100088435</t>
  </si>
  <si>
    <t>81</t>
  </si>
  <si>
    <t>766211811</t>
  </si>
  <si>
    <t>Demontáž schodišťového madla</t>
  </si>
  <si>
    <t>-2049007114</t>
  </si>
  <si>
    <t>82</t>
  </si>
  <si>
    <t>766691915</t>
  </si>
  <si>
    <t>Vyvěšení nebo zavěšení dřevěných křídel dveří pl přes 2 m2</t>
  </si>
  <si>
    <t>1525149499</t>
  </si>
  <si>
    <t>83</t>
  </si>
  <si>
    <t>998766102</t>
  </si>
  <si>
    <t>Přesun hmot tonážní pro konstrukce truhlářské v objektech v do 12 m</t>
  </si>
  <si>
    <t>387534326</t>
  </si>
  <si>
    <t>767</t>
  </si>
  <si>
    <t>Konstrukce zámečnické</t>
  </si>
  <si>
    <t>84</t>
  </si>
  <si>
    <t>7671111R</t>
  </si>
  <si>
    <t>Doávka a montáž vchodové stříšky 05/Z</t>
  </si>
  <si>
    <t>-1972433294</t>
  </si>
  <si>
    <t>2,0*0,9*4</t>
  </si>
  <si>
    <t>85</t>
  </si>
  <si>
    <t>767640221</t>
  </si>
  <si>
    <t>Montáž dveří ocelových vchodových dvoukřídlových bez nadsvětlíku</t>
  </si>
  <si>
    <t>446835820</t>
  </si>
  <si>
    <t>86</t>
  </si>
  <si>
    <t>553413R1</t>
  </si>
  <si>
    <t>dveře Al vchodové dvoukřídlové 1450x2050mm</t>
  </si>
  <si>
    <t>-2085290820</t>
  </si>
  <si>
    <t>87</t>
  </si>
  <si>
    <t>767646401</t>
  </si>
  <si>
    <t>Montáž revizních dvířek 1křídlových s rámem výšky do 1000 mm</t>
  </si>
  <si>
    <t>-1906551198</t>
  </si>
  <si>
    <t>88</t>
  </si>
  <si>
    <t>553435510</t>
  </si>
  <si>
    <t>dvířka revizní nerezová bez otvorů pro elektroměřidla 405x605mm - 1/Z</t>
  </si>
  <si>
    <t>-2055947646</t>
  </si>
  <si>
    <t>89</t>
  </si>
  <si>
    <t>767661811</t>
  </si>
  <si>
    <t>Demontáž mříží pevných nebo otevíravých</t>
  </si>
  <si>
    <t>878087500</t>
  </si>
  <si>
    <t>8*1,5*0,75+8*0,9*0,75+8*1,5*0,75+12*0,9*0,75+2*0,75*0,9</t>
  </si>
  <si>
    <t>90</t>
  </si>
  <si>
    <t>767662110</t>
  </si>
  <si>
    <t>Montáž mříží pevných šroubovaných</t>
  </si>
  <si>
    <t>1774232606</t>
  </si>
  <si>
    <t>91</t>
  </si>
  <si>
    <t>7678211R</t>
  </si>
  <si>
    <t>Dodávka a montáž plastové HUP</t>
  </si>
  <si>
    <t>2094517534</t>
  </si>
  <si>
    <t>92</t>
  </si>
  <si>
    <t>7678218R</t>
  </si>
  <si>
    <t>Demontáž skříní HUP</t>
  </si>
  <si>
    <t>-2033052331</t>
  </si>
  <si>
    <t>93</t>
  </si>
  <si>
    <t>7679951R</t>
  </si>
  <si>
    <t>Dodávka a montáž plasto-hliníkových sušáků</t>
  </si>
  <si>
    <t>ks</t>
  </si>
  <si>
    <t>1724245073</t>
  </si>
  <si>
    <t>94</t>
  </si>
  <si>
    <t>767996701</t>
  </si>
  <si>
    <t>Demontáž atypických zámečnických konstrukcí řezáním hmotnosti jednotlivých dílů do 50 kg</t>
  </si>
  <si>
    <t>758199607</t>
  </si>
  <si>
    <t>95</t>
  </si>
  <si>
    <t>767996702</t>
  </si>
  <si>
    <t>Demontáž atypických zámečnických konstrukcí řezáním hmotnosti jednotlivých dílů do 100 kg</t>
  </si>
  <si>
    <t>-1510156894</t>
  </si>
  <si>
    <t>96</t>
  </si>
  <si>
    <t>998767102</t>
  </si>
  <si>
    <t>Přesun hmot tonážní pro zámečnické konstrukce v objektech v do 12 m</t>
  </si>
  <si>
    <t>681569618</t>
  </si>
  <si>
    <t>781</t>
  </si>
  <si>
    <t>Dokončovací práce - obklady</t>
  </si>
  <si>
    <t>97</t>
  </si>
  <si>
    <t>781744125</t>
  </si>
  <si>
    <t>Montáž obkladů vnějších z obkladaček hutných do 45 ks/m2 lepených flexibilním lepidlem</t>
  </si>
  <si>
    <t>-774729294</t>
  </si>
  <si>
    <t>120,7+38,5+4,8+11,4</t>
  </si>
  <si>
    <t>98</t>
  </si>
  <si>
    <t>583870R</t>
  </si>
  <si>
    <t>obklad soklu typu klinker</t>
  </si>
  <si>
    <t>-17567216</t>
  </si>
  <si>
    <t>175,4*1,1 'Přepočtené koeficientem množství</t>
  </si>
  <si>
    <t>99</t>
  </si>
  <si>
    <t>58585113</t>
  </si>
  <si>
    <t>hmota nátěrová adhezní polymercementová</t>
  </si>
  <si>
    <t>914306836</t>
  </si>
  <si>
    <t>55,7702687908457*1,1 'Přepočtené koeficientem množství</t>
  </si>
  <si>
    <t>100</t>
  </si>
  <si>
    <t>998781102</t>
  </si>
  <si>
    <t>Přesun hmot tonážní pro obklady keramické v objektech v do 12 m</t>
  </si>
  <si>
    <t>1039816670</t>
  </si>
  <si>
    <t>783</t>
  </si>
  <si>
    <t>Dokončovací práce - nátěry</t>
  </si>
  <si>
    <t>101</t>
  </si>
  <si>
    <t>783301313</t>
  </si>
  <si>
    <t>Odmaštění zámečnických konstrukcí ředidlovým odmašťovačem</t>
  </si>
  <si>
    <t>-1429762076</t>
  </si>
  <si>
    <t>9*4*2,28*0,9+12*1,5*0,8+12*1,5*0,9+32,85*2</t>
  </si>
  <si>
    <t>102</t>
  </si>
  <si>
    <t>783314101</t>
  </si>
  <si>
    <t>Základní jednonásobný syntetický nátěr zámečnických konstrukcí</t>
  </si>
  <si>
    <t>-1268015768</t>
  </si>
  <si>
    <t>103</t>
  </si>
  <si>
    <t>783317101</t>
  </si>
  <si>
    <t>Krycí jednonásobný syntetický standardní nátěr zámečnických konstrukcí</t>
  </si>
  <si>
    <t>785639826</t>
  </si>
  <si>
    <t>784</t>
  </si>
  <si>
    <t>Dokončovací práce - malby a tapety</t>
  </si>
  <si>
    <t>104</t>
  </si>
  <si>
    <t>784321031</t>
  </si>
  <si>
    <t>Dvojnásobné silikátové bílé malby v místnosti výšky do 3,80 m</t>
  </si>
  <si>
    <t>-853106387</t>
  </si>
  <si>
    <t>(2,6*1,8+2,5*3)*4</t>
  </si>
  <si>
    <t>02 -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</si>
  <si>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</si>
  <si>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</si>
  <si>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</si>
  <si>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VRN6 - Územní vlivy</t>
  </si>
  <si>
    <t xml:space="preserve">    VRN7 - Provozní vlivy</t>
  </si>
  <si>
    <t xml:space="preserve">    VRN9 - Ostatní náklady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</si>
  <si>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</si>
  <si>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</si>
  <si>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</si>
  <si>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</si>
  <si>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</si>
  <si>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…</t>
  </si>
  <si>
    <t>1024</t>
  </si>
  <si>
    <t>-669638491</t>
  </si>
  <si>
    <t>VRN3</t>
  </si>
  <si>
    <t>Zařízení staveniště</t>
  </si>
  <si>
    <t>030001000</t>
  </si>
  <si>
    <t>703334542</t>
  </si>
  <si>
    <t>032903000</t>
  </si>
  <si>
    <t>Náklady na provoz a údržbu vybavení staveniště</t>
  </si>
  <si>
    <t>813161691</t>
  </si>
  <si>
    <t>039103000</t>
  </si>
  <si>
    <t>Rozebrání, bourání a odvoz zařízení staveniště</t>
  </si>
  <si>
    <t>-858069311</t>
  </si>
  <si>
    <t>VRN6</t>
  </si>
  <si>
    <t>Územní vlivy</t>
  </si>
  <si>
    <t>060001000</t>
  </si>
  <si>
    <t>565716516</t>
  </si>
  <si>
    <t>VRN7</t>
  </si>
  <si>
    <t>Provozní vlivy</t>
  </si>
  <si>
    <t>071103000</t>
  </si>
  <si>
    <t>Provoz investora</t>
  </si>
  <si>
    <t>1010737399</t>
  </si>
  <si>
    <t>VRN9</t>
  </si>
  <si>
    <t>Ostatní náklady</t>
  </si>
  <si>
    <t>091003000</t>
  </si>
  <si>
    <t>Předání a převzetí staveniště, ochrana stávajících inž. sítí na staveništi, bezpečn. a hygien. opatření na staveništi, dopravní přechodné zančení</t>
  </si>
  <si>
    <t>-1705348020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</si>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</sst>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6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44" fillId="2" borderId="0" xfId="1" applyFill="1"/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20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20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1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0" fillId="0" borderId="18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166" fontId="30" fillId="0" borderId="24" xfId="0" applyNumberFormat="1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3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31" fillId="2" borderId="0" xfId="1" applyFont="1" applyFill="1" applyAlignment="1">
      <alignment vertical="center"/>
    </xf>
    <xf numFmtId="0" fontId="13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9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3" fillId="0" borderId="16" xfId="0" applyNumberFormat="1" applyFont="1" applyBorder="1" applyAlignment="1" applyProtection="1"/>
    <xf numFmtId="166" fontId="33" fillId="0" borderId="17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6" fillId="0" borderId="28" xfId="0" applyFont="1" applyBorder="1" applyAlignment="1" applyProtection="1">
      <alignment horizontal="center" vertical="center"/>
    </xf>
    <xf numFmtId="49" fontId="36" fillId="0" borderId="28" xfId="0" applyNumberFormat="1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center" vertical="center" wrapText="1"/>
    </xf>
    <xf numFmtId="167" fontId="36" fillId="0" borderId="28" xfId="0" applyNumberFormat="1" applyFont="1" applyBorder="1" applyAlignment="1" applyProtection="1">
      <alignment vertical="center"/>
    </xf>
    <xf numFmtId="4" fontId="36" fillId="3" borderId="28" xfId="0" applyNumberFormat="1" applyFont="1" applyFill="1" applyBorder="1" applyAlignment="1" applyProtection="1">
      <alignment vertical="center"/>
      <protection locked="0"/>
    </xf>
    <xf numFmtId="4" fontId="36" fillId="0" borderId="28" xfId="0" applyNumberFormat="1" applyFont="1" applyBorder="1" applyAlignment="1" applyProtection="1">
      <alignment vertical="center"/>
    </xf>
    <xf numFmtId="0" fontId="36" fillId="0" borderId="5" xfId="0" applyFont="1" applyBorder="1" applyAlignment="1">
      <alignment vertical="center"/>
    </xf>
    <xf numFmtId="0" fontId="36" fillId="3" borderId="28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8" fillId="0" borderId="23" xfId="0" applyFont="1" applyBorder="1" applyAlignment="1" applyProtection="1">
      <alignment vertical="center"/>
    </xf>
    <xf numFmtId="0" fontId="8" fillId="0" borderId="24" xfId="0" applyFont="1" applyBorder="1" applyAlignment="1" applyProtection="1">
      <alignment vertical="center"/>
    </xf>
    <xf numFmtId="0" fontId="8" fillId="0" borderId="25" xfId="0" applyFont="1" applyBorder="1" applyAlignment="1" applyProtection="1">
      <alignment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7" fillId="0" borderId="29" xfId="0" applyFont="1" applyBorder="1" applyAlignment="1">
      <alignment vertical="center" wrapText="1"/>
      <protection locked="0"/>
    </xf>
    <xf numFmtId="0" fontId="37" fillId="0" borderId="30" xfId="0" applyFont="1" applyBorder="1" applyAlignment="1">
      <alignment vertical="center" wrapText="1"/>
      <protection locked="0"/>
    </xf>
    <xf numFmtId="0" fontId="37" fillId="0" borderId="31" xfId="0" applyFont="1" applyBorder="1" applyAlignment="1">
      <alignment vertical="center" wrapText="1"/>
      <protection locked="0"/>
    </xf>
    <xf numFmtId="0" fontId="37" fillId="0" borderId="32" xfId="0" applyFont="1" applyBorder="1" applyAlignment="1">
      <alignment horizontal="center" vertical="center" wrapText="1"/>
      <protection locked="0"/>
    </xf>
    <xf numFmtId="0" fontId="38" fillId="0" borderId="1" xfId="0" applyFont="1" applyBorder="1" applyAlignment="1">
      <alignment horizontal="center" vertical="center" wrapText="1"/>
      <protection locked="0"/>
    </xf>
    <xf numFmtId="0" fontId="37" fillId="0" borderId="33" xfId="0" applyFont="1" applyBorder="1" applyAlignment="1">
      <alignment horizontal="center" vertical="center" wrapText="1"/>
      <protection locked="0"/>
    </xf>
    <xf numFmtId="0" fontId="37" fillId="0" borderId="32" xfId="0" applyFont="1" applyBorder="1" applyAlignment="1">
      <alignment vertical="center" wrapText="1"/>
      <protection locked="0"/>
    </xf>
    <xf numFmtId="0" fontId="39" fillId="0" borderId="34" xfId="0" applyFont="1" applyBorder="1" applyAlignment="1">
      <alignment horizontal="left" wrapText="1"/>
      <protection locked="0"/>
    </xf>
    <xf numFmtId="0" fontId="37" fillId="0" borderId="33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49" fontId="40" fillId="0" borderId="1" xfId="0" applyNumberFormat="1" applyFont="1" applyBorder="1" applyAlignment="1">
      <alignment horizontal="left" vertical="center" wrapText="1"/>
      <protection locked="0"/>
    </xf>
    <xf numFmtId="49" fontId="40" fillId="0" borderId="1" xfId="0" applyNumberFormat="1" applyFont="1" applyBorder="1" applyAlignment="1">
      <alignment vertical="center" wrapText="1"/>
      <protection locked="0"/>
    </xf>
    <xf numFmtId="0" fontId="37" fillId="0" borderId="35" xfId="0" applyFont="1" applyBorder="1" applyAlignment="1">
      <alignment vertical="center" wrapText="1"/>
      <protection locked="0"/>
    </xf>
    <xf numFmtId="0" fontId="41" fillId="0" borderId="34" xfId="0" applyFont="1" applyBorder="1" applyAlignment="1">
      <alignment vertical="center" wrapText="1"/>
      <protection locked="0"/>
    </xf>
    <xf numFmtId="0" fontId="37" fillId="0" borderId="36" xfId="0" applyFont="1" applyBorder="1" applyAlignment="1">
      <alignment vertical="center" wrapText="1"/>
      <protection locked="0"/>
    </xf>
    <xf numFmtId="0" fontId="37" fillId="0" borderId="1" xfId="0" applyFont="1" applyBorder="1" applyAlignment="1">
      <alignment vertical="top"/>
      <protection locked="0"/>
    </xf>
    <xf numFmtId="0" fontId="37" fillId="0" borderId="0" xfId="0" applyFont="1" applyAlignment="1">
      <alignment vertical="top"/>
      <protection locked="0"/>
    </xf>
    <xf numFmtId="0" fontId="37" fillId="0" borderId="29" xfId="0" applyFont="1" applyBorder="1" applyAlignment="1">
      <alignment horizontal="left" vertical="center"/>
      <protection locked="0"/>
    </xf>
    <xf numFmtId="0" fontId="37" fillId="0" borderId="30" xfId="0" applyFont="1" applyBorder="1" applyAlignment="1">
      <alignment horizontal="left" vertical="center"/>
      <protection locked="0"/>
    </xf>
    <xf numFmtId="0" fontId="37" fillId="0" borderId="31" xfId="0" applyFont="1" applyBorder="1" applyAlignment="1">
      <alignment horizontal="left" vertical="center"/>
      <protection locked="0"/>
    </xf>
    <xf numFmtId="0" fontId="37" fillId="0" borderId="32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center" vertical="center"/>
      <protection locked="0"/>
    </xf>
    <xf numFmtId="0" fontId="37" fillId="0" borderId="33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0" fontId="42" fillId="0" borderId="0" xfId="0" applyFont="1" applyAlignment="1">
      <alignment horizontal="left" vertical="center"/>
      <protection locked="0"/>
    </xf>
    <xf numFmtId="0" fontId="39" fillId="0" borderId="34" xfId="0" applyFont="1" applyBorder="1" applyAlignment="1">
      <alignment horizontal="left" vertical="center"/>
      <protection locked="0"/>
    </xf>
    <xf numFmtId="0" fontId="39" fillId="0" borderId="34" xfId="0" applyFont="1" applyBorder="1" applyAlignment="1">
      <alignment horizontal="center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0" fillId="0" borderId="0" xfId="0" applyFont="1" applyAlignment="1">
      <alignment horizontal="left" vertical="center"/>
      <protection locked="0"/>
    </xf>
    <xf numFmtId="0" fontId="40" fillId="0" borderId="1" xfId="0" applyFont="1" applyBorder="1" applyAlignment="1">
      <alignment horizontal="center" vertical="center"/>
      <protection locked="0"/>
    </xf>
    <xf numFmtId="0" fontId="40" fillId="0" borderId="32" xfId="0" applyFont="1" applyBorder="1" applyAlignment="1">
      <alignment horizontal="left" vertical="center"/>
      <protection locked="0"/>
    </xf>
    <xf numFmtId="0" fontId="40" fillId="0" borderId="1" xfId="0" applyFont="1" applyFill="1" applyBorder="1" applyAlignment="1">
      <alignment horizontal="left" vertical="center"/>
      <protection locked="0"/>
    </xf>
    <xf numFmtId="0" fontId="40" fillId="0" borderId="1" xfId="0" applyFont="1" applyFill="1" applyBorder="1" applyAlignment="1">
      <alignment horizontal="center" vertical="center"/>
      <protection locked="0"/>
    </xf>
    <xf numFmtId="0" fontId="37" fillId="0" borderId="35" xfId="0" applyFont="1" applyBorder="1" applyAlignment="1">
      <alignment horizontal="left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37" fillId="0" borderId="36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center" vertical="center" wrapText="1"/>
      <protection locked="0"/>
    </xf>
    <xf numFmtId="0" fontId="37" fillId="0" borderId="29" xfId="0" applyFont="1" applyBorder="1" applyAlignment="1">
      <alignment horizontal="left" vertical="center" wrapText="1"/>
      <protection locked="0"/>
    </xf>
    <xf numFmtId="0" fontId="37" fillId="0" borderId="30" xfId="0" applyFont="1" applyBorder="1" applyAlignment="1">
      <alignment horizontal="left" vertical="center" wrapText="1"/>
      <protection locked="0"/>
    </xf>
    <xf numFmtId="0" fontId="37" fillId="0" borderId="31" xfId="0" applyFont="1" applyBorder="1" applyAlignment="1">
      <alignment horizontal="left" vertical="center" wrapText="1"/>
      <protection locked="0"/>
    </xf>
    <xf numFmtId="0" fontId="37" fillId="0" borderId="32" xfId="0" applyFont="1" applyBorder="1" applyAlignment="1">
      <alignment horizontal="left" vertical="center" wrapText="1"/>
      <protection locked="0"/>
    </xf>
    <xf numFmtId="0" fontId="37" fillId="0" borderId="33" xfId="0" applyFont="1" applyBorder="1" applyAlignment="1">
      <alignment horizontal="left" vertical="center" wrapText="1"/>
      <protection locked="0"/>
    </xf>
    <xf numFmtId="0" fontId="42" fillId="0" borderId="32" xfId="0" applyFont="1" applyBorder="1" applyAlignment="1">
      <alignment horizontal="left" vertical="center" wrapText="1"/>
      <protection locked="0"/>
    </xf>
    <xf numFmtId="0" fontId="42" fillId="0" borderId="33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/>
      <protection locked="0"/>
    </xf>
    <xf numFmtId="0" fontId="40" fillId="0" borderId="35" xfId="0" applyFont="1" applyBorder="1" applyAlignment="1">
      <alignment horizontal="left" vertical="center" wrapText="1"/>
      <protection locked="0"/>
    </xf>
    <xf numFmtId="0" fontId="40" fillId="0" borderId="34" xfId="0" applyFont="1" applyBorder="1" applyAlignment="1">
      <alignment horizontal="left" vertical="center" wrapText="1"/>
      <protection locked="0"/>
    </xf>
    <xf numFmtId="0" fontId="40" fillId="0" borderId="36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left" vertical="top"/>
      <protection locked="0"/>
    </xf>
    <xf numFmtId="0" fontId="40" fillId="0" borderId="1" xfId="0" applyFont="1" applyBorder="1" applyAlignment="1">
      <alignment horizontal="center" vertical="top"/>
      <protection locked="0"/>
    </xf>
    <xf numFmtId="0" fontId="40" fillId="0" borderId="35" xfId="0" applyFont="1" applyBorder="1" applyAlignment="1">
      <alignment horizontal="left" vertical="center"/>
      <protection locked="0"/>
    </xf>
    <xf numFmtId="0" fontId="40" fillId="0" borderId="36" xfId="0" applyFont="1" applyBorder="1" applyAlignment="1">
      <alignment horizontal="left" vertical="center"/>
      <protection locked="0"/>
    </xf>
    <xf numFmtId="0" fontId="42" fillId="0" borderId="0" xfId="0" applyFont="1" applyAlignment="1">
      <alignment vertical="center"/>
      <protection locked="0"/>
    </xf>
    <xf numFmtId="0" fontId="39" fillId="0" borderId="1" xfId="0" applyFont="1" applyBorder="1" applyAlignment="1">
      <alignment vertical="center"/>
      <protection locked="0"/>
    </xf>
    <xf numFmtId="0" fontId="42" fillId="0" borderId="34" xfId="0" applyFont="1" applyBorder="1" applyAlignment="1">
      <alignment vertical="center"/>
      <protection locked="0"/>
    </xf>
    <xf numFmtId="0" fontId="39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0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39" fillId="0" borderId="34" xfId="0" applyFont="1" applyBorder="1" applyAlignment="1">
      <alignment horizontal="left"/>
      <protection locked="0"/>
    </xf>
    <xf numFmtId="0" fontId="42" fillId="0" borderId="34" xfId="0" applyFont="1" applyBorder="1" applyAlignment="1">
      <protection locked="0"/>
    </xf>
    <xf numFmtId="0" fontId="37" fillId="0" borderId="32" xfId="0" applyFont="1" applyBorder="1" applyAlignment="1">
      <alignment vertical="top"/>
      <protection locked="0"/>
    </xf>
    <xf numFmtId="0" fontId="37" fillId="0" borderId="33" xfId="0" applyFont="1" applyBorder="1" applyAlignment="1">
      <alignment vertical="top"/>
      <protection locked="0"/>
    </xf>
    <xf numFmtId="0" fontId="37" fillId="0" borderId="1" xfId="0" applyFont="1" applyBorder="1" applyAlignment="1">
      <alignment horizontal="center" vertical="center"/>
      <protection locked="0"/>
    </xf>
    <xf numFmtId="0" fontId="37" fillId="0" borderId="1" xfId="0" applyFont="1" applyBorder="1" applyAlignment="1">
      <alignment horizontal="left" vertical="top"/>
      <protection locked="0"/>
    </xf>
    <xf numFmtId="0" fontId="37" fillId="0" borderId="35" xfId="0" applyFont="1" applyBorder="1" applyAlignment="1">
      <alignment vertical="top"/>
      <protection locked="0"/>
    </xf>
    <xf numFmtId="0" fontId="37" fillId="0" borderId="34" xfId="0" applyFont="1" applyBorder="1" applyAlignment="1">
      <alignment vertical="top"/>
      <protection locked="0"/>
    </xf>
    <xf numFmtId="0" fontId="37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7.14" customWidth="1"/>
    <col min="2" max="2" width="1.43" customWidth="1"/>
    <col min="3" max="3" width="3.57" customWidth="1"/>
    <col min="4" max="4" width="2.29" customWidth="1"/>
    <col min="5" max="5" width="2.29" customWidth="1"/>
    <col min="6" max="6" width="2.29" customWidth="1"/>
    <col min="7" max="7" width="2.29" customWidth="1"/>
    <col min="8" max="8" width="2.29" customWidth="1"/>
    <col min="9" max="9" width="2.29" customWidth="1"/>
    <col min="10" max="10" width="2.29" customWidth="1"/>
    <col min="11" max="11" width="2.29" customWidth="1"/>
    <col min="12" max="12" width="2.29" customWidth="1"/>
    <col min="13" max="13" width="2.29" customWidth="1"/>
    <col min="14" max="14" width="2.29" customWidth="1"/>
    <col min="15" max="15" width="2.29" customWidth="1"/>
    <col min="16" max="16" width="2.29" customWidth="1"/>
    <col min="17" max="17" width="2.29" customWidth="1"/>
    <col min="18" max="18" width="2.29" customWidth="1"/>
    <col min="19" max="19" width="2.29" customWidth="1"/>
    <col min="20" max="20" width="2.29" customWidth="1"/>
    <col min="21" max="21" width="2.29" customWidth="1"/>
    <col min="22" max="22" width="2.29" customWidth="1"/>
    <col min="23" max="23" width="2.29" customWidth="1"/>
    <col min="24" max="24" width="2.29" customWidth="1"/>
    <col min="25" max="25" width="2.29" customWidth="1"/>
    <col min="26" max="26" width="2.29" customWidth="1"/>
    <col min="27" max="27" width="2.29" customWidth="1"/>
    <col min="28" max="28" width="2.29" customWidth="1"/>
    <col min="29" max="29" width="2.29" customWidth="1"/>
    <col min="30" max="30" width="2.29" customWidth="1"/>
    <col min="31" max="31" width="2.29" customWidth="1"/>
    <col min="32" max="32" width="2.29" customWidth="1"/>
    <col min="33" max="33" width="2.29" customWidth="1"/>
    <col min="34" max="34" width="2.86" customWidth="1"/>
    <col min="35" max="35" width="27.14" customWidth="1"/>
    <col min="36" max="36" width="2.14" customWidth="1"/>
    <col min="37" max="37" width="2.14" customWidth="1"/>
    <col min="38" max="38" width="7.14" customWidth="1"/>
    <col min="39" max="39" width="2.86" customWidth="1"/>
    <col min="40" max="40" width="11.43" customWidth="1"/>
    <col min="41" max="41" width="6.43" customWidth="1"/>
    <col min="42" max="42" width="3.57" customWidth="1"/>
    <col min="43" max="43" width="13.43" customWidth="1"/>
    <col min="44" max="44" width="11.71" customWidth="1"/>
    <col min="45" max="45" width="22.14" hidden="1" customWidth="1"/>
    <col min="46" max="46" width="22.14" hidden="1" customWidth="1"/>
    <col min="47" max="47" width="22.14" hidden="1" customWidth="1"/>
    <col min="48" max="48" width="18.57" hidden="1" customWidth="1"/>
    <col min="49" max="49" width="18.57" hidden="1" customWidth="1"/>
    <col min="50" max="50" width="18.57" hidden="1" customWidth="1"/>
    <col min="51" max="51" width="18.57" hidden="1" customWidth="1"/>
    <col min="52" max="52" width="18.57" hidden="1" customWidth="1"/>
    <col min="53" max="53" width="16.43" hidden="1" customWidth="1"/>
    <col min="54" max="54" width="21.43" hidden="1" customWidth="1"/>
    <col min="55" max="55" width="16.43" hidden="1" customWidth="1"/>
    <col min="56" max="56" width="16.43" hidden="1" customWidth="1"/>
    <col min="57" max="57" width="57" customWidth="1"/>
    <col min="71" max="71" width="9.14" hidden="1"/>
    <col min="72" max="72" width="9.14" hidden="1"/>
    <col min="73" max="73" width="9.14" hidden="1"/>
    <col min="74" max="74" width="9.14" hidden="1"/>
    <col min="75" max="75" width="9.14" hidden="1"/>
    <col min="76" max="76" width="9.14" hidden="1"/>
    <col min="77" max="77" width="9.14" hidden="1"/>
    <col min="78" max="78" width="9.14" hidden="1"/>
    <col min="79" max="79" width="9.14" hidden="1"/>
    <col min="80" max="80" width="9.14" hidden="1"/>
    <col min="81" max="81" width="9.14" hidden="1"/>
    <col min="82" max="82" width="9.14" hidden="1"/>
    <col min="83" max="83" width="9.14" hidden="1"/>
    <col min="84" max="84" width="9.14" hidden="1"/>
    <col min="85" max="85" width="9.14" hidden="1"/>
    <col min="86" max="86" width="9.14" hidden="1"/>
    <col min="87" max="87" width="9.14" hidden="1"/>
    <col min="88" max="88" width="9.14" hidden="1"/>
    <col min="89" max="89" width="9.14" hidden="1"/>
    <col min="90" max="90" width="9.14" hidden="1"/>
    <col min="91" max="91" width="9.14" hidden="1"/>
  </cols>
  <sheetData>
    <row r="1" ht="21.36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ht="36.96" customHeight="1">
      <c r="AR2"/>
      <c r="BS2" s="23" t="s">
        <v>8</v>
      </c>
      <c r="BT2" s="23" t="s">
        <v>9</v>
      </c>
    </row>
    <row r="3" ht="6.96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ht="36.96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ht="14.4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4" t="s">
        <v>16</v>
      </c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30"/>
      <c r="BE5" s="35" t="s">
        <v>17</v>
      </c>
      <c r="BS5" s="23" t="s">
        <v>8</v>
      </c>
    </row>
    <row r="6" ht="36.96" customHeight="1">
      <c r="B6" s="27"/>
      <c r="C6" s="28"/>
      <c r="D6" s="36" t="s">
        <v>18</v>
      </c>
      <c r="E6" s="28"/>
      <c r="F6" s="28"/>
      <c r="G6" s="28"/>
      <c r="H6" s="28"/>
      <c r="I6" s="28"/>
      <c r="J6" s="28"/>
      <c r="K6" s="37" t="s">
        <v>19</v>
      </c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30"/>
      <c r="BE6" s="38"/>
      <c r="BS6" s="23" t="s">
        <v>8</v>
      </c>
    </row>
    <row r="7" ht="14.4" customHeight="1">
      <c r="B7" s="27"/>
      <c r="C7" s="28"/>
      <c r="D7" s="39" t="s">
        <v>20</v>
      </c>
      <c r="E7" s="28"/>
      <c r="F7" s="28"/>
      <c r="G7" s="28"/>
      <c r="H7" s="28"/>
      <c r="I7" s="28"/>
      <c r="J7" s="28"/>
      <c r="K7" s="34" t="s">
        <v>21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9" t="s">
        <v>22</v>
      </c>
      <c r="AL7" s="28"/>
      <c r="AM7" s="28"/>
      <c r="AN7" s="34" t="s">
        <v>21</v>
      </c>
      <c r="AO7" s="28"/>
      <c r="AP7" s="28"/>
      <c r="AQ7" s="30"/>
      <c r="BE7" s="38"/>
      <c r="BS7" s="23" t="s">
        <v>8</v>
      </c>
    </row>
    <row r="8" ht="14.4" customHeight="1">
      <c r="B8" s="27"/>
      <c r="C8" s="28"/>
      <c r="D8" s="39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9" t="s">
        <v>25</v>
      </c>
      <c r="AL8" s="28"/>
      <c r="AM8" s="28"/>
      <c r="AN8" s="40" t="s">
        <v>26</v>
      </c>
      <c r="AO8" s="28"/>
      <c r="AP8" s="28"/>
      <c r="AQ8" s="30"/>
      <c r="BE8" s="38"/>
      <c r="BS8" s="23" t="s">
        <v>8</v>
      </c>
    </row>
    <row r="9" ht="14.4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8"/>
      <c r="BS9" s="23" t="s">
        <v>8</v>
      </c>
    </row>
    <row r="10" ht="14.4" customHeight="1">
      <c r="B10" s="27"/>
      <c r="C10" s="28"/>
      <c r="D10" s="39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9" t="s">
        <v>28</v>
      </c>
      <c r="AL10" s="28"/>
      <c r="AM10" s="28"/>
      <c r="AN10" s="34" t="s">
        <v>21</v>
      </c>
      <c r="AO10" s="28"/>
      <c r="AP10" s="28"/>
      <c r="AQ10" s="30"/>
      <c r="BE10" s="38"/>
      <c r="BS10" s="23" t="s">
        <v>8</v>
      </c>
    </row>
    <row r="11" ht="18.48" customHeight="1">
      <c r="B11" s="27"/>
      <c r="C11" s="28"/>
      <c r="D11" s="28"/>
      <c r="E11" s="34" t="s">
        <v>29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9" t="s">
        <v>30</v>
      </c>
      <c r="AL11" s="28"/>
      <c r="AM11" s="28"/>
      <c r="AN11" s="34" t="s">
        <v>21</v>
      </c>
      <c r="AO11" s="28"/>
      <c r="AP11" s="28"/>
      <c r="AQ11" s="30"/>
      <c r="BE11" s="38"/>
      <c r="BS11" s="23" t="s">
        <v>8</v>
      </c>
    </row>
    <row r="12" ht="6.96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8"/>
      <c r="BS12" s="23" t="s">
        <v>8</v>
      </c>
    </row>
    <row r="13" ht="14.4" customHeight="1">
      <c r="B13" s="27"/>
      <c r="C13" s="28"/>
      <c r="D13" s="39" t="s">
        <v>31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9" t="s">
        <v>28</v>
      </c>
      <c r="AL13" s="28"/>
      <c r="AM13" s="28"/>
      <c r="AN13" s="41" t="s">
        <v>32</v>
      </c>
      <c r="AO13" s="28"/>
      <c r="AP13" s="28"/>
      <c r="AQ13" s="30"/>
      <c r="BE13" s="38"/>
      <c r="BS13" s="23" t="s">
        <v>8</v>
      </c>
    </row>
    <row r="14">
      <c r="B14" s="27"/>
      <c r="C14" s="28"/>
      <c r="D14" s="28"/>
      <c r="E14" s="41" t="s">
        <v>32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39" t="s">
        <v>30</v>
      </c>
      <c r="AL14" s="28"/>
      <c r="AM14" s="28"/>
      <c r="AN14" s="41" t="s">
        <v>32</v>
      </c>
      <c r="AO14" s="28"/>
      <c r="AP14" s="28"/>
      <c r="AQ14" s="30"/>
      <c r="BE14" s="38"/>
      <c r="BS14" s="23" t="s">
        <v>8</v>
      </c>
    </row>
    <row r="15" ht="6.96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8"/>
      <c r="BS15" s="23" t="s">
        <v>6</v>
      </c>
    </row>
    <row r="16" ht="14.4" customHeight="1">
      <c r="B16" s="27"/>
      <c r="C16" s="28"/>
      <c r="D16" s="39" t="s">
        <v>33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9" t="s">
        <v>28</v>
      </c>
      <c r="AL16" s="28"/>
      <c r="AM16" s="28"/>
      <c r="AN16" s="34" t="s">
        <v>34</v>
      </c>
      <c r="AO16" s="28"/>
      <c r="AP16" s="28"/>
      <c r="AQ16" s="30"/>
      <c r="BE16" s="38"/>
      <c r="BS16" s="23" t="s">
        <v>6</v>
      </c>
    </row>
    <row r="17" ht="18.48" customHeight="1">
      <c r="B17" s="27"/>
      <c r="C17" s="28"/>
      <c r="D17" s="28"/>
      <c r="E17" s="34" t="s">
        <v>35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9" t="s">
        <v>30</v>
      </c>
      <c r="AL17" s="28"/>
      <c r="AM17" s="28"/>
      <c r="AN17" s="34" t="s">
        <v>21</v>
      </c>
      <c r="AO17" s="28"/>
      <c r="AP17" s="28"/>
      <c r="AQ17" s="30"/>
      <c r="BE17" s="38"/>
      <c r="BS17" s="23" t="s">
        <v>36</v>
      </c>
    </row>
    <row r="18" ht="6.96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8"/>
      <c r="BS18" s="23" t="s">
        <v>8</v>
      </c>
    </row>
    <row r="19" ht="14.4" customHeight="1">
      <c r="B19" s="27"/>
      <c r="C19" s="28"/>
      <c r="D19" s="39" t="s">
        <v>37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8"/>
      <c r="BS19" s="23" t="s">
        <v>8</v>
      </c>
    </row>
    <row r="20" ht="63" customHeight="1">
      <c r="B20" s="27"/>
      <c r="C20" s="28"/>
      <c r="D20" s="28"/>
      <c r="E20" s="43" t="s">
        <v>38</v>
      </c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28"/>
      <c r="AP20" s="28"/>
      <c r="AQ20" s="30"/>
      <c r="BE20" s="38"/>
      <c r="BS20" s="23" t="s">
        <v>36</v>
      </c>
    </row>
    <row r="21" ht="6.96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8"/>
    </row>
    <row r="22" ht="6.96" customHeight="1">
      <c r="B22" s="27"/>
      <c r="C22" s="28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28"/>
      <c r="AQ22" s="30"/>
      <c r="BE22" s="38"/>
    </row>
    <row r="23" s="1" customFormat="1" ht="25.92" customHeight="1">
      <c r="B23" s="45"/>
      <c r="C23" s="46"/>
      <c r="D23" s="47" t="s">
        <v>39</v>
      </c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9">
        <f>ROUND(AG51,2)</f>
        <v>0</v>
      </c>
      <c r="AL23" s="48"/>
      <c r="AM23" s="48"/>
      <c r="AN23" s="48"/>
      <c r="AO23" s="48"/>
      <c r="AP23" s="46"/>
      <c r="AQ23" s="50"/>
      <c r="BE23" s="38"/>
    </row>
    <row r="24" s="1" customFormat="1" ht="6.96" customHeight="1">
      <c r="B24" s="45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50"/>
      <c r="BE24" s="38"/>
    </row>
    <row r="25" s="1" customFormat="1">
      <c r="B25" s="45"/>
      <c r="C25" s="46"/>
      <c r="D25" s="46"/>
      <c r="E25" s="46"/>
      <c r="F25" s="46"/>
      <c r="G25" s="46"/>
      <c r="H25" s="46"/>
      <c r="I25" s="46"/>
      <c r="J25" s="46"/>
      <c r="K25" s="46"/>
      <c r="L25" s="51" t="s">
        <v>40</v>
      </c>
      <c r="M25" s="51"/>
      <c r="N25" s="51"/>
      <c r="O25" s="51"/>
      <c r="P25" s="46"/>
      <c r="Q25" s="46"/>
      <c r="R25" s="46"/>
      <c r="S25" s="46"/>
      <c r="T25" s="46"/>
      <c r="U25" s="46"/>
      <c r="V25" s="46"/>
      <c r="W25" s="51" t="s">
        <v>41</v>
      </c>
      <c r="X25" s="51"/>
      <c r="Y25" s="51"/>
      <c r="Z25" s="51"/>
      <c r="AA25" s="51"/>
      <c r="AB25" s="51"/>
      <c r="AC25" s="51"/>
      <c r="AD25" s="51"/>
      <c r="AE25" s="51"/>
      <c r="AF25" s="46"/>
      <c r="AG25" s="46"/>
      <c r="AH25" s="46"/>
      <c r="AI25" s="46"/>
      <c r="AJ25" s="46"/>
      <c r="AK25" s="51" t="s">
        <v>42</v>
      </c>
      <c r="AL25" s="51"/>
      <c r="AM25" s="51"/>
      <c r="AN25" s="51"/>
      <c r="AO25" s="51"/>
      <c r="AP25" s="46"/>
      <c r="AQ25" s="50"/>
      <c r="BE25" s="38"/>
    </row>
    <row r="26" s="2" customFormat="1" ht="14.4" customHeight="1">
      <c r="B26" s="52"/>
      <c r="C26" s="53"/>
      <c r="D26" s="54" t="s">
        <v>43</v>
      </c>
      <c r="E26" s="53"/>
      <c r="F26" s="54" t="s">
        <v>44</v>
      </c>
      <c r="G26" s="53"/>
      <c r="H26" s="53"/>
      <c r="I26" s="53"/>
      <c r="J26" s="53"/>
      <c r="K26" s="53"/>
      <c r="L26" s="55">
        <v>0.20999999999999999</v>
      </c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6">
        <f>ROUND(AZ51,2)</f>
        <v>0</v>
      </c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6">
        <f>ROUND(AV51,2)</f>
        <v>0</v>
      </c>
      <c r="AL26" s="53"/>
      <c r="AM26" s="53"/>
      <c r="AN26" s="53"/>
      <c r="AO26" s="53"/>
      <c r="AP26" s="53"/>
      <c r="AQ26" s="57"/>
      <c r="BE26" s="38"/>
    </row>
    <row r="27" s="2" customFormat="1" ht="14.4" customHeight="1">
      <c r="B27" s="52"/>
      <c r="C27" s="53"/>
      <c r="D27" s="53"/>
      <c r="E27" s="53"/>
      <c r="F27" s="54" t="s">
        <v>45</v>
      </c>
      <c r="G27" s="53"/>
      <c r="H27" s="53"/>
      <c r="I27" s="53"/>
      <c r="J27" s="53"/>
      <c r="K27" s="53"/>
      <c r="L27" s="55">
        <v>0.14999999999999999</v>
      </c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6">
        <f>ROUND(BA51,2)</f>
        <v>0</v>
      </c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6">
        <f>ROUND(AW51,2)</f>
        <v>0</v>
      </c>
      <c r="AL27" s="53"/>
      <c r="AM27" s="53"/>
      <c r="AN27" s="53"/>
      <c r="AO27" s="53"/>
      <c r="AP27" s="53"/>
      <c r="AQ27" s="57"/>
      <c r="BE27" s="38"/>
    </row>
    <row r="28" hidden="1" s="2" customFormat="1" ht="14.4" customHeight="1">
      <c r="B28" s="52"/>
      <c r="C28" s="53"/>
      <c r="D28" s="53"/>
      <c r="E28" s="53"/>
      <c r="F28" s="54" t="s">
        <v>46</v>
      </c>
      <c r="G28" s="53"/>
      <c r="H28" s="53"/>
      <c r="I28" s="53"/>
      <c r="J28" s="53"/>
      <c r="K28" s="53"/>
      <c r="L28" s="55">
        <v>0.20999999999999999</v>
      </c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6">
        <f>ROUND(BB51,2)</f>
        <v>0</v>
      </c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6">
        <v>0</v>
      </c>
      <c r="AL28" s="53"/>
      <c r="AM28" s="53"/>
      <c r="AN28" s="53"/>
      <c r="AO28" s="53"/>
      <c r="AP28" s="53"/>
      <c r="AQ28" s="57"/>
      <c r="BE28" s="38"/>
    </row>
    <row r="29" hidden="1" s="2" customFormat="1" ht="14.4" customHeight="1">
      <c r="B29" s="52"/>
      <c r="C29" s="53"/>
      <c r="D29" s="53"/>
      <c r="E29" s="53"/>
      <c r="F29" s="54" t="s">
        <v>47</v>
      </c>
      <c r="G29" s="53"/>
      <c r="H29" s="53"/>
      <c r="I29" s="53"/>
      <c r="J29" s="53"/>
      <c r="K29" s="53"/>
      <c r="L29" s="55">
        <v>0.14999999999999999</v>
      </c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6">
        <f>ROUND(BC51,2)</f>
        <v>0</v>
      </c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6">
        <v>0</v>
      </c>
      <c r="AL29" s="53"/>
      <c r="AM29" s="53"/>
      <c r="AN29" s="53"/>
      <c r="AO29" s="53"/>
      <c r="AP29" s="53"/>
      <c r="AQ29" s="57"/>
      <c r="BE29" s="38"/>
    </row>
    <row r="30" hidden="1" s="2" customFormat="1" ht="14.4" customHeight="1">
      <c r="B30" s="52"/>
      <c r="C30" s="53"/>
      <c r="D30" s="53"/>
      <c r="E30" s="53"/>
      <c r="F30" s="54" t="s">
        <v>48</v>
      </c>
      <c r="G30" s="53"/>
      <c r="H30" s="53"/>
      <c r="I30" s="53"/>
      <c r="J30" s="53"/>
      <c r="K30" s="53"/>
      <c r="L30" s="55">
        <v>0</v>
      </c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6">
        <f>ROUND(BD51,2)</f>
        <v>0</v>
      </c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6">
        <v>0</v>
      </c>
      <c r="AL30" s="53"/>
      <c r="AM30" s="53"/>
      <c r="AN30" s="53"/>
      <c r="AO30" s="53"/>
      <c r="AP30" s="53"/>
      <c r="AQ30" s="57"/>
      <c r="BE30" s="38"/>
    </row>
    <row r="31" s="1" customFormat="1" ht="6.96" customHeight="1">
      <c r="B31" s="45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50"/>
      <c r="BE31" s="38"/>
    </row>
    <row r="32" s="1" customFormat="1" ht="25.92" customHeight="1">
      <c r="B32" s="45"/>
      <c r="C32" s="58"/>
      <c r="D32" s="59" t="s">
        <v>49</v>
      </c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1" t="s">
        <v>50</v>
      </c>
      <c r="U32" s="60"/>
      <c r="V32" s="60"/>
      <c r="W32" s="60"/>
      <c r="X32" s="62" t="s">
        <v>51</v>
      </c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3">
        <f>SUM(AK23:AK30)</f>
        <v>0</v>
      </c>
      <c r="AL32" s="60"/>
      <c r="AM32" s="60"/>
      <c r="AN32" s="60"/>
      <c r="AO32" s="64"/>
      <c r="AP32" s="58"/>
      <c r="AQ32" s="65"/>
      <c r="BE32" s="38"/>
    </row>
    <row r="33" s="1" customFormat="1" ht="6.96" customHeight="1">
      <c r="B33" s="45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P33" s="46"/>
      <c r="AQ33" s="50"/>
    </row>
    <row r="34" s="1" customFormat="1" ht="6.96" customHeight="1">
      <c r="B34" s="66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8"/>
    </row>
    <row r="38" s="1" customFormat="1" ht="6.96" customHeight="1">
      <c r="B38" s="69"/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1"/>
    </row>
    <row r="39" s="1" customFormat="1" ht="36.96" customHeight="1">
      <c r="B39" s="45"/>
      <c r="C39" s="72" t="s">
        <v>52</v>
      </c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  <c r="AM39" s="73"/>
      <c r="AN39" s="73"/>
      <c r="AO39" s="73"/>
      <c r="AP39" s="73"/>
      <c r="AQ39" s="73"/>
      <c r="AR39" s="71"/>
    </row>
    <row r="40" s="1" customFormat="1" ht="6.96" customHeight="1">
      <c r="B40" s="45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3"/>
      <c r="AJ40" s="73"/>
      <c r="AK40" s="73"/>
      <c r="AL40" s="73"/>
      <c r="AM40" s="73"/>
      <c r="AN40" s="73"/>
      <c r="AO40" s="73"/>
      <c r="AP40" s="73"/>
      <c r="AQ40" s="73"/>
      <c r="AR40" s="71"/>
    </row>
    <row r="41" s="3" customFormat="1" ht="14.4" customHeight="1">
      <c r="B41" s="74"/>
      <c r="C41" s="75" t="s">
        <v>15</v>
      </c>
      <c r="D41" s="76"/>
      <c r="E41" s="76"/>
      <c r="F41" s="76"/>
      <c r="G41" s="76"/>
      <c r="H41" s="76"/>
      <c r="I41" s="76"/>
      <c r="J41" s="76"/>
      <c r="K41" s="76"/>
      <c r="L41" s="76" t="str">
        <f>K5</f>
        <v>Bohumin_865-965</v>
      </c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  <c r="X41" s="76"/>
      <c r="Y41" s="76"/>
      <c r="Z41" s="76"/>
      <c r="AA41" s="76"/>
      <c r="AB41" s="76"/>
      <c r="AC41" s="76"/>
      <c r="AD41" s="76"/>
      <c r="AE41" s="76"/>
      <c r="AF41" s="76"/>
      <c r="AG41" s="76"/>
      <c r="AH41" s="76"/>
      <c r="AI41" s="76"/>
      <c r="AJ41" s="76"/>
      <c r="AK41" s="76"/>
      <c r="AL41" s="76"/>
      <c r="AM41" s="76"/>
      <c r="AN41" s="76"/>
      <c r="AO41" s="76"/>
      <c r="AP41" s="76"/>
      <c r="AQ41" s="76"/>
      <c r="AR41" s="77"/>
    </row>
    <row r="42" s="4" customFormat="1" ht="36.96" customHeight="1">
      <c r="B42" s="78"/>
      <c r="C42" s="79" t="s">
        <v>18</v>
      </c>
      <c r="D42" s="80"/>
      <c r="E42" s="80"/>
      <c r="F42" s="80"/>
      <c r="G42" s="80"/>
      <c r="H42" s="80"/>
      <c r="I42" s="80"/>
      <c r="J42" s="80"/>
      <c r="K42" s="80"/>
      <c r="L42" s="81" t="str">
        <f>K6</f>
        <v>Zateplení domů a oprava střech na ul. Jateční v Bohumíně - II., č. p. 865, 875, 964 a 965</v>
      </c>
      <c r="M42" s="80"/>
      <c r="N42" s="80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80"/>
      <c r="Z42" s="80"/>
      <c r="AA42" s="80"/>
      <c r="AB42" s="80"/>
      <c r="AC42" s="80"/>
      <c r="AD42" s="80"/>
      <c r="AE42" s="80"/>
      <c r="AF42" s="80"/>
      <c r="AG42" s="80"/>
      <c r="AH42" s="80"/>
      <c r="AI42" s="80"/>
      <c r="AJ42" s="80"/>
      <c r="AK42" s="80"/>
      <c r="AL42" s="80"/>
      <c r="AM42" s="80"/>
      <c r="AN42" s="80"/>
      <c r="AO42" s="80"/>
      <c r="AP42" s="80"/>
      <c r="AQ42" s="80"/>
      <c r="AR42" s="82"/>
    </row>
    <row r="43" s="1" customFormat="1" ht="6.96" customHeight="1">
      <c r="B43" s="45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3"/>
      <c r="AG43" s="73"/>
      <c r="AH43" s="73"/>
      <c r="AI43" s="73"/>
      <c r="AJ43" s="73"/>
      <c r="AK43" s="73"/>
      <c r="AL43" s="73"/>
      <c r="AM43" s="73"/>
      <c r="AN43" s="73"/>
      <c r="AO43" s="73"/>
      <c r="AP43" s="73"/>
      <c r="AQ43" s="73"/>
      <c r="AR43" s="71"/>
    </row>
    <row r="44" s="1" customFormat="1">
      <c r="B44" s="45"/>
      <c r="C44" s="75" t="s">
        <v>23</v>
      </c>
      <c r="D44" s="73"/>
      <c r="E44" s="73"/>
      <c r="F44" s="73"/>
      <c r="G44" s="73"/>
      <c r="H44" s="73"/>
      <c r="I44" s="73"/>
      <c r="J44" s="73"/>
      <c r="K44" s="73"/>
      <c r="L44" s="83" t="str">
        <f>IF(K8="","",K8)</f>
        <v>Bohumín</v>
      </c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5" t="s">
        <v>25</v>
      </c>
      <c r="AJ44" s="73"/>
      <c r="AK44" s="73"/>
      <c r="AL44" s="73"/>
      <c r="AM44" s="84" t="str">
        <f>IF(AN8= "","",AN8)</f>
        <v>14. 12. 2018</v>
      </c>
      <c r="AN44" s="84"/>
      <c r="AO44" s="73"/>
      <c r="AP44" s="73"/>
      <c r="AQ44" s="73"/>
      <c r="AR44" s="71"/>
    </row>
    <row r="45" s="1" customFormat="1" ht="6.96" customHeight="1">
      <c r="B45" s="45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3"/>
      <c r="AG45" s="73"/>
      <c r="AH45" s="73"/>
      <c r="AI45" s="73"/>
      <c r="AJ45" s="73"/>
      <c r="AK45" s="73"/>
      <c r="AL45" s="73"/>
      <c r="AM45" s="73"/>
      <c r="AN45" s="73"/>
      <c r="AO45" s="73"/>
      <c r="AP45" s="73"/>
      <c r="AQ45" s="73"/>
      <c r="AR45" s="71"/>
    </row>
    <row r="46" s="1" customFormat="1">
      <c r="B46" s="45"/>
      <c r="C46" s="75" t="s">
        <v>27</v>
      </c>
      <c r="D46" s="73"/>
      <c r="E46" s="73"/>
      <c r="F46" s="73"/>
      <c r="G46" s="73"/>
      <c r="H46" s="73"/>
      <c r="I46" s="73"/>
      <c r="J46" s="73"/>
      <c r="K46" s="73"/>
      <c r="L46" s="76" t="str">
        <f>IF(E11= "","",E11)</f>
        <v>Město Bohumín</v>
      </c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3"/>
      <c r="AC46" s="73"/>
      <c r="AD46" s="73"/>
      <c r="AE46" s="73"/>
      <c r="AF46" s="73"/>
      <c r="AG46" s="73"/>
      <c r="AH46" s="73"/>
      <c r="AI46" s="75" t="s">
        <v>33</v>
      </c>
      <c r="AJ46" s="73"/>
      <c r="AK46" s="73"/>
      <c r="AL46" s="73"/>
      <c r="AM46" s="76" t="str">
        <f>IF(E17="","",E17)</f>
        <v>BENUTA PRO s.r.o.</v>
      </c>
      <c r="AN46" s="76"/>
      <c r="AO46" s="76"/>
      <c r="AP46" s="76"/>
      <c r="AQ46" s="73"/>
      <c r="AR46" s="71"/>
      <c r="AS46" s="85" t="s">
        <v>53</v>
      </c>
      <c r="AT46" s="86"/>
      <c r="AU46" s="87"/>
      <c r="AV46" s="87"/>
      <c r="AW46" s="87"/>
      <c r="AX46" s="87"/>
      <c r="AY46" s="87"/>
      <c r="AZ46" s="87"/>
      <c r="BA46" s="87"/>
      <c r="BB46" s="87"/>
      <c r="BC46" s="87"/>
      <c r="BD46" s="88"/>
    </row>
    <row r="47" s="1" customFormat="1">
      <c r="B47" s="45"/>
      <c r="C47" s="75" t="s">
        <v>31</v>
      </c>
      <c r="D47" s="73"/>
      <c r="E47" s="73"/>
      <c r="F47" s="73"/>
      <c r="G47" s="73"/>
      <c r="H47" s="73"/>
      <c r="I47" s="73"/>
      <c r="J47" s="73"/>
      <c r="K47" s="73"/>
      <c r="L47" s="76" t="str">
        <f>IF(E14= "Vyplň údaj","",E14)</f>
        <v/>
      </c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3"/>
      <c r="AF47" s="73"/>
      <c r="AG47" s="73"/>
      <c r="AH47" s="73"/>
      <c r="AI47" s="73"/>
      <c r="AJ47" s="73"/>
      <c r="AK47" s="73"/>
      <c r="AL47" s="73"/>
      <c r="AM47" s="73"/>
      <c r="AN47" s="73"/>
      <c r="AO47" s="73"/>
      <c r="AP47" s="73"/>
      <c r="AQ47" s="73"/>
      <c r="AR47" s="71"/>
      <c r="AS47" s="89"/>
      <c r="AT47" s="90"/>
      <c r="AU47" s="91"/>
      <c r="AV47" s="91"/>
      <c r="AW47" s="91"/>
      <c r="AX47" s="91"/>
      <c r="AY47" s="91"/>
      <c r="AZ47" s="91"/>
      <c r="BA47" s="91"/>
      <c r="BB47" s="91"/>
      <c r="BC47" s="91"/>
      <c r="BD47" s="92"/>
    </row>
    <row r="48" s="1" customFormat="1" ht="10.8" customHeight="1">
      <c r="B48" s="45"/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3"/>
      <c r="AC48" s="73"/>
      <c r="AD48" s="73"/>
      <c r="AE48" s="73"/>
      <c r="AF48" s="73"/>
      <c r="AG48" s="73"/>
      <c r="AH48" s="73"/>
      <c r="AI48" s="73"/>
      <c r="AJ48" s="73"/>
      <c r="AK48" s="73"/>
      <c r="AL48" s="73"/>
      <c r="AM48" s="73"/>
      <c r="AN48" s="73"/>
      <c r="AO48" s="73"/>
      <c r="AP48" s="73"/>
      <c r="AQ48" s="73"/>
      <c r="AR48" s="71"/>
      <c r="AS48" s="93"/>
      <c r="AT48" s="54"/>
      <c r="AU48" s="46"/>
      <c r="AV48" s="46"/>
      <c r="AW48" s="46"/>
      <c r="AX48" s="46"/>
      <c r="AY48" s="46"/>
      <c r="AZ48" s="46"/>
      <c r="BA48" s="46"/>
      <c r="BB48" s="46"/>
      <c r="BC48" s="46"/>
      <c r="BD48" s="94"/>
    </row>
    <row r="49" s="1" customFormat="1" ht="29.28" customHeight="1">
      <c r="B49" s="45"/>
      <c r="C49" s="95" t="s">
        <v>54</v>
      </c>
      <c r="D49" s="96"/>
      <c r="E49" s="96"/>
      <c r="F49" s="96"/>
      <c r="G49" s="96"/>
      <c r="H49" s="97"/>
      <c r="I49" s="98" t="s">
        <v>55</v>
      </c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6"/>
      <c r="AC49" s="96"/>
      <c r="AD49" s="96"/>
      <c r="AE49" s="96"/>
      <c r="AF49" s="96"/>
      <c r="AG49" s="99" t="s">
        <v>56</v>
      </c>
      <c r="AH49" s="96"/>
      <c r="AI49" s="96"/>
      <c r="AJ49" s="96"/>
      <c r="AK49" s="96"/>
      <c r="AL49" s="96"/>
      <c r="AM49" s="96"/>
      <c r="AN49" s="98" t="s">
        <v>57</v>
      </c>
      <c r="AO49" s="96"/>
      <c r="AP49" s="96"/>
      <c r="AQ49" s="100" t="s">
        <v>58</v>
      </c>
      <c r="AR49" s="71"/>
      <c r="AS49" s="101" t="s">
        <v>59</v>
      </c>
      <c r="AT49" s="102" t="s">
        <v>60</v>
      </c>
      <c r="AU49" s="102" t="s">
        <v>61</v>
      </c>
      <c r="AV49" s="102" t="s">
        <v>62</v>
      </c>
      <c r="AW49" s="102" t="s">
        <v>63</v>
      </c>
      <c r="AX49" s="102" t="s">
        <v>64</v>
      </c>
      <c r="AY49" s="102" t="s">
        <v>65</v>
      </c>
      <c r="AZ49" s="102" t="s">
        <v>66</v>
      </c>
      <c r="BA49" s="102" t="s">
        <v>67</v>
      </c>
      <c r="BB49" s="102" t="s">
        <v>68</v>
      </c>
      <c r="BC49" s="102" t="s">
        <v>69</v>
      </c>
      <c r="BD49" s="103" t="s">
        <v>70</v>
      </c>
    </row>
    <row r="50" s="1" customFormat="1" ht="10.8" customHeight="1">
      <c r="B50" s="45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  <c r="W50" s="73"/>
      <c r="X50" s="73"/>
      <c r="Y50" s="73"/>
      <c r="Z50" s="73"/>
      <c r="AA50" s="73"/>
      <c r="AB50" s="73"/>
      <c r="AC50" s="73"/>
      <c r="AD50" s="73"/>
      <c r="AE50" s="73"/>
      <c r="AF50" s="73"/>
      <c r="AG50" s="73"/>
      <c r="AH50" s="73"/>
      <c r="AI50" s="73"/>
      <c r="AJ50" s="73"/>
      <c r="AK50" s="73"/>
      <c r="AL50" s="73"/>
      <c r="AM50" s="73"/>
      <c r="AN50" s="73"/>
      <c r="AO50" s="73"/>
      <c r="AP50" s="73"/>
      <c r="AQ50" s="73"/>
      <c r="AR50" s="71"/>
      <c r="AS50" s="104"/>
      <c r="AT50" s="105"/>
      <c r="AU50" s="105"/>
      <c r="AV50" s="105"/>
      <c r="AW50" s="105"/>
      <c r="AX50" s="105"/>
      <c r="AY50" s="105"/>
      <c r="AZ50" s="105"/>
      <c r="BA50" s="105"/>
      <c r="BB50" s="105"/>
      <c r="BC50" s="105"/>
      <c r="BD50" s="106"/>
    </row>
    <row r="51" s="4" customFormat="1" ht="32.4" customHeight="1">
      <c r="B51" s="78"/>
      <c r="C51" s="107" t="s">
        <v>71</v>
      </c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  <c r="T51" s="108"/>
      <c r="U51" s="108"/>
      <c r="V51" s="108"/>
      <c r="W51" s="108"/>
      <c r="X51" s="108"/>
      <c r="Y51" s="108"/>
      <c r="Z51" s="108"/>
      <c r="AA51" s="108"/>
      <c r="AB51" s="108"/>
      <c r="AC51" s="108"/>
      <c r="AD51" s="108"/>
      <c r="AE51" s="108"/>
      <c r="AF51" s="108"/>
      <c r="AG51" s="109">
        <f>ROUND(SUM(AG52:AG53),2)</f>
        <v>0</v>
      </c>
      <c r="AH51" s="109"/>
      <c r="AI51" s="109"/>
      <c r="AJ51" s="109"/>
      <c r="AK51" s="109"/>
      <c r="AL51" s="109"/>
      <c r="AM51" s="109"/>
      <c r="AN51" s="110">
        <f>SUM(AG51,AT51)</f>
        <v>0</v>
      </c>
      <c r="AO51" s="110"/>
      <c r="AP51" s="110"/>
      <c r="AQ51" s="111" t="s">
        <v>21</v>
      </c>
      <c r="AR51" s="82"/>
      <c r="AS51" s="112">
        <f>ROUND(SUM(AS52:AS53),2)</f>
        <v>0</v>
      </c>
      <c r="AT51" s="113">
        <f>ROUND(SUM(AV51:AW51),2)</f>
        <v>0</v>
      </c>
      <c r="AU51" s="114">
        <f>ROUND(SUM(AU52:AU53),5)</f>
        <v>0</v>
      </c>
      <c r="AV51" s="113">
        <f>ROUND(AZ51*L26,2)</f>
        <v>0</v>
      </c>
      <c r="AW51" s="113">
        <f>ROUND(BA51*L27,2)</f>
        <v>0</v>
      </c>
      <c r="AX51" s="113">
        <f>ROUND(BB51*L26,2)</f>
        <v>0</v>
      </c>
      <c r="AY51" s="113">
        <f>ROUND(BC51*L27,2)</f>
        <v>0</v>
      </c>
      <c r="AZ51" s="113">
        <f>ROUND(SUM(AZ52:AZ53),2)</f>
        <v>0</v>
      </c>
      <c r="BA51" s="113">
        <f>ROUND(SUM(BA52:BA53),2)</f>
        <v>0</v>
      </c>
      <c r="BB51" s="113">
        <f>ROUND(SUM(BB52:BB53),2)</f>
        <v>0</v>
      </c>
      <c r="BC51" s="113">
        <f>ROUND(SUM(BC52:BC53),2)</f>
        <v>0</v>
      </c>
      <c r="BD51" s="115">
        <f>ROUND(SUM(BD52:BD53),2)</f>
        <v>0</v>
      </c>
      <c r="BS51" s="116" t="s">
        <v>72</v>
      </c>
      <c r="BT51" s="116" t="s">
        <v>73</v>
      </c>
      <c r="BU51" s="117" t="s">
        <v>74</v>
      </c>
      <c r="BV51" s="116" t="s">
        <v>75</v>
      </c>
      <c r="BW51" s="116" t="s">
        <v>7</v>
      </c>
      <c r="BX51" s="116" t="s">
        <v>76</v>
      </c>
      <c r="CL51" s="116" t="s">
        <v>21</v>
      </c>
    </row>
    <row r="52" s="5" customFormat="1" ht="14.4" customHeight="1">
      <c r="A52" s="118" t="s">
        <v>77</v>
      </c>
      <c r="B52" s="119"/>
      <c r="C52" s="120"/>
      <c r="D52" s="121" t="s">
        <v>78</v>
      </c>
      <c r="E52" s="121"/>
      <c r="F52" s="121"/>
      <c r="G52" s="121"/>
      <c r="H52" s="121"/>
      <c r="I52" s="122"/>
      <c r="J52" s="121" t="s">
        <v>79</v>
      </c>
      <c r="K52" s="121"/>
      <c r="L52" s="121"/>
      <c r="M52" s="121"/>
      <c r="N52" s="121"/>
      <c r="O52" s="121"/>
      <c r="P52" s="121"/>
      <c r="Q52" s="121"/>
      <c r="R52" s="121"/>
      <c r="S52" s="121"/>
      <c r="T52" s="121"/>
      <c r="U52" s="121"/>
      <c r="V52" s="121"/>
      <c r="W52" s="121"/>
      <c r="X52" s="121"/>
      <c r="Y52" s="121"/>
      <c r="Z52" s="121"/>
      <c r="AA52" s="121"/>
      <c r="AB52" s="121"/>
      <c r="AC52" s="121"/>
      <c r="AD52" s="121"/>
      <c r="AE52" s="121"/>
      <c r="AF52" s="121"/>
      <c r="AG52" s="123">
        <f>'01 - Stavební úpravy'!J27</f>
        <v>0</v>
      </c>
      <c r="AH52" s="122"/>
      <c r="AI52" s="122"/>
      <c r="AJ52" s="122"/>
      <c r="AK52" s="122"/>
      <c r="AL52" s="122"/>
      <c r="AM52" s="122"/>
      <c r="AN52" s="123">
        <f>SUM(AG52,AT52)</f>
        <v>0</v>
      </c>
      <c r="AO52" s="122"/>
      <c r="AP52" s="122"/>
      <c r="AQ52" s="124" t="s">
        <v>80</v>
      </c>
      <c r="AR52" s="125"/>
      <c r="AS52" s="126">
        <v>0</v>
      </c>
      <c r="AT52" s="127">
        <f>ROUND(SUM(AV52:AW52),2)</f>
        <v>0</v>
      </c>
      <c r="AU52" s="128">
        <f>'01 - Stavební úpravy'!P92</f>
        <v>0</v>
      </c>
      <c r="AV52" s="127">
        <f>'01 - Stavební úpravy'!J30</f>
        <v>0</v>
      </c>
      <c r="AW52" s="127">
        <f>'01 - Stavební úpravy'!J31</f>
        <v>0</v>
      </c>
      <c r="AX52" s="127">
        <f>'01 - Stavební úpravy'!J32</f>
        <v>0</v>
      </c>
      <c r="AY52" s="127">
        <f>'01 - Stavební úpravy'!J33</f>
        <v>0</v>
      </c>
      <c r="AZ52" s="127">
        <f>'01 - Stavební úpravy'!F30</f>
        <v>0</v>
      </c>
      <c r="BA52" s="127">
        <f>'01 - Stavební úpravy'!F31</f>
        <v>0</v>
      </c>
      <c r="BB52" s="127">
        <f>'01 - Stavební úpravy'!F32</f>
        <v>0</v>
      </c>
      <c r="BC52" s="127">
        <f>'01 - Stavební úpravy'!F33</f>
        <v>0</v>
      </c>
      <c r="BD52" s="129">
        <f>'01 - Stavební úpravy'!F34</f>
        <v>0</v>
      </c>
      <c r="BT52" s="130" t="s">
        <v>81</v>
      </c>
      <c r="BV52" s="130" t="s">
        <v>75</v>
      </c>
      <c r="BW52" s="130" t="s">
        <v>82</v>
      </c>
      <c r="BX52" s="130" t="s">
        <v>7</v>
      </c>
      <c r="CL52" s="130" t="s">
        <v>21</v>
      </c>
      <c r="CM52" s="130" t="s">
        <v>81</v>
      </c>
    </row>
    <row r="53" s="5" customFormat="1" ht="14.4" customHeight="1">
      <c r="A53" s="118" t="s">
        <v>77</v>
      </c>
      <c r="B53" s="119"/>
      <c r="C53" s="120"/>
      <c r="D53" s="121" t="s">
        <v>83</v>
      </c>
      <c r="E53" s="121"/>
      <c r="F53" s="121"/>
      <c r="G53" s="121"/>
      <c r="H53" s="121"/>
      <c r="I53" s="122"/>
      <c r="J53" s="121" t="s">
        <v>84</v>
      </c>
      <c r="K53" s="121"/>
      <c r="L53" s="121"/>
      <c r="M53" s="121"/>
      <c r="N53" s="121"/>
      <c r="O53" s="121"/>
      <c r="P53" s="121"/>
      <c r="Q53" s="121"/>
      <c r="R53" s="121"/>
      <c r="S53" s="121"/>
      <c r="T53" s="121"/>
      <c r="U53" s="121"/>
      <c r="V53" s="121"/>
      <c r="W53" s="121"/>
      <c r="X53" s="121"/>
      <c r="Y53" s="121"/>
      <c r="Z53" s="121"/>
      <c r="AA53" s="121"/>
      <c r="AB53" s="121"/>
      <c r="AC53" s="121"/>
      <c r="AD53" s="121"/>
      <c r="AE53" s="121"/>
      <c r="AF53" s="121"/>
      <c r="AG53" s="123">
        <f>'02 - VRN'!J27</f>
        <v>0</v>
      </c>
      <c r="AH53" s="122"/>
      <c r="AI53" s="122"/>
      <c r="AJ53" s="122"/>
      <c r="AK53" s="122"/>
      <c r="AL53" s="122"/>
      <c r="AM53" s="122"/>
      <c r="AN53" s="123">
        <f>SUM(AG53,AT53)</f>
        <v>0</v>
      </c>
      <c r="AO53" s="122"/>
      <c r="AP53" s="122"/>
      <c r="AQ53" s="124" t="s">
        <v>80</v>
      </c>
      <c r="AR53" s="125"/>
      <c r="AS53" s="131">
        <v>0</v>
      </c>
      <c r="AT53" s="132">
        <f>ROUND(SUM(AV53:AW53),2)</f>
        <v>0</v>
      </c>
      <c r="AU53" s="133">
        <f>'02 - VRN'!P82</f>
        <v>0</v>
      </c>
      <c r="AV53" s="132">
        <f>'02 - VRN'!J30</f>
        <v>0</v>
      </c>
      <c r="AW53" s="132">
        <f>'02 - VRN'!J31</f>
        <v>0</v>
      </c>
      <c r="AX53" s="132">
        <f>'02 - VRN'!J32</f>
        <v>0</v>
      </c>
      <c r="AY53" s="132">
        <f>'02 - VRN'!J33</f>
        <v>0</v>
      </c>
      <c r="AZ53" s="132">
        <f>'02 - VRN'!F30</f>
        <v>0</v>
      </c>
      <c r="BA53" s="132">
        <f>'02 - VRN'!F31</f>
        <v>0</v>
      </c>
      <c r="BB53" s="132">
        <f>'02 - VRN'!F32</f>
        <v>0</v>
      </c>
      <c r="BC53" s="132">
        <f>'02 - VRN'!F33</f>
        <v>0</v>
      </c>
      <c r="BD53" s="134">
        <f>'02 - VRN'!F34</f>
        <v>0</v>
      </c>
      <c r="BT53" s="130" t="s">
        <v>81</v>
      </c>
      <c r="BV53" s="130" t="s">
        <v>75</v>
      </c>
      <c r="BW53" s="130" t="s">
        <v>85</v>
      </c>
      <c r="BX53" s="130" t="s">
        <v>7</v>
      </c>
      <c r="CL53" s="130" t="s">
        <v>21</v>
      </c>
      <c r="CM53" s="130" t="s">
        <v>81</v>
      </c>
    </row>
    <row r="54" s="1" customFormat="1" ht="30" customHeight="1">
      <c r="B54" s="45"/>
      <c r="C54" s="73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  <c r="W54" s="73"/>
      <c r="X54" s="73"/>
      <c r="Y54" s="73"/>
      <c r="Z54" s="73"/>
      <c r="AA54" s="73"/>
      <c r="AB54" s="73"/>
      <c r="AC54" s="73"/>
      <c r="AD54" s="73"/>
      <c r="AE54" s="73"/>
      <c r="AF54" s="73"/>
      <c r="AG54" s="73"/>
      <c r="AH54" s="73"/>
      <c r="AI54" s="73"/>
      <c r="AJ54" s="73"/>
      <c r="AK54" s="73"/>
      <c r="AL54" s="73"/>
      <c r="AM54" s="73"/>
      <c r="AN54" s="73"/>
      <c r="AO54" s="73"/>
      <c r="AP54" s="73"/>
      <c r="AQ54" s="73"/>
      <c r="AR54" s="71"/>
    </row>
    <row r="55" s="1" customFormat="1" ht="6.96" customHeight="1">
      <c r="B55" s="66"/>
      <c r="C55" s="67"/>
      <c r="D55" s="67"/>
      <c r="E55" s="67"/>
      <c r="F55" s="67"/>
      <c r="G55" s="67"/>
      <c r="H55" s="67"/>
      <c r="I55" s="67"/>
      <c r="J55" s="67"/>
      <c r="K55" s="67"/>
      <c r="L55" s="67"/>
      <c r="M55" s="67"/>
      <c r="N55" s="67"/>
      <c r="O55" s="67"/>
      <c r="P55" s="67"/>
      <c r="Q55" s="67"/>
      <c r="R55" s="67"/>
      <c r="S55" s="67"/>
      <c r="T55" s="67"/>
      <c r="U55" s="67"/>
      <c r="V55" s="67"/>
      <c r="W55" s="67"/>
      <c r="X55" s="67"/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  <c r="AM55" s="67"/>
      <c r="AN55" s="67"/>
      <c r="AO55" s="67"/>
      <c r="AP55" s="67"/>
      <c r="AQ55" s="67"/>
      <c r="AR55" s="71"/>
    </row>
  </sheetData>
  <sheetProtection sheet="1" formatColumns="0" formatRows="0" objects="1" scenarios="1" spinCount="100000" saltValue="/iygfQFHNFMa+Eudu/Kx0iKyPmXBG9Kf0WA5e+rwXzAhTEhQ472xhrtarlTsfVRk5zEoZDk+x3VijvgxiBLJBw==" hashValue="WRtWZL8A1zWLu/U+211GDOuo7dufqrCJ4DUDhml3WbzctsUhni+1n4YrMQgTzFnRvaTGYs/wIUp4oj2W0LXuCg==" algorithmName="SHA-512" password="CC35"/>
  <mergeCells count="45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01 - Stavební úpravy'!C2" display="/"/>
    <hyperlink ref="A53" location="'02 - VRN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7.14" customWidth="1"/>
    <col min="2" max="2" width="1.43" customWidth="1"/>
    <col min="3" max="3" width="3.57" customWidth="1"/>
    <col min="4" max="4" width="3.71" customWidth="1"/>
    <col min="5" max="5" width="14.71" customWidth="1"/>
    <col min="6" max="6" width="64.29" customWidth="1"/>
    <col min="7" max="7" width="7.43" customWidth="1"/>
    <col min="8" max="8" width="9.57" customWidth="1"/>
    <col min="9" max="9" width="10.86" style="135" customWidth="1"/>
    <col min="10" max="10" width="20.14" customWidth="1"/>
    <col min="11" max="11" width="13.29" customWidth="1"/>
    <col min="13" max="13" width="9.14" hidden="1"/>
    <col min="14" max="14" width="9.14" hidden="1"/>
    <col min="15" max="15" width="9.14" hidden="1"/>
    <col min="16" max="16" width="9.14" hidden="1"/>
    <col min="17" max="17" width="9.14" hidden="1"/>
    <col min="18" max="18" width="9.14" hidden="1"/>
    <col min="19" max="19" width="7" hidden="1" customWidth="1"/>
    <col min="20" max="20" width="25.43" hidden="1" customWidth="1"/>
    <col min="21" max="21" width="14" hidden="1" customWidth="1"/>
    <col min="22" max="22" width="10.57" customWidth="1"/>
    <col min="23" max="23" width="14" customWidth="1"/>
    <col min="24" max="24" width="10.57" customWidth="1"/>
    <col min="25" max="25" width="12.86" customWidth="1"/>
    <col min="26" max="26" width="9.43" customWidth="1"/>
    <col min="27" max="27" width="12.86" customWidth="1"/>
    <col min="28" max="28" width="14" customWidth="1"/>
    <col min="29" max="29" width="9.43" customWidth="1"/>
    <col min="30" max="30" width="12.86" customWidth="1"/>
    <col min="31" max="31" width="14" customWidth="1"/>
    <col min="44" max="44" width="9.14" hidden="1"/>
    <col min="45" max="45" width="9.14" hidden="1"/>
    <col min="46" max="46" width="9.14" hidden="1"/>
    <col min="47" max="47" width="9.14" hidden="1"/>
    <col min="48" max="48" width="9.14" hidden="1"/>
    <col min="49" max="49" width="9.14" hidden="1"/>
    <col min="50" max="50" width="9.14" hidden="1"/>
    <col min="51" max="51" width="9.14" hidden="1"/>
    <col min="52" max="52" width="9.14" hidden="1"/>
    <col min="53" max="53" width="9.14" hidden="1"/>
    <col min="54" max="54" width="9.14" hidden="1"/>
    <col min="55" max="55" width="9.14" hidden="1"/>
    <col min="56" max="56" width="9.14" hidden="1"/>
    <col min="57" max="57" width="9.14" hidden="1"/>
    <col min="58" max="58" width="9.14" hidden="1"/>
    <col min="59" max="59" width="9.14" hidden="1"/>
    <col min="60" max="60" width="9.14" hidden="1"/>
    <col min="61" max="61" width="9.14" hidden="1"/>
    <col min="62" max="62" width="9.14" hidden="1"/>
    <col min="63" max="63" width="9.14" hidden="1"/>
    <col min="64" max="64" width="9.14" hidden="1"/>
    <col min="65" max="65" width="9.14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86</v>
      </c>
      <c r="G1" s="138" t="s">
        <v>87</v>
      </c>
      <c r="H1" s="138"/>
      <c r="I1" s="139"/>
      <c r="J1" s="138" t="s">
        <v>88</v>
      </c>
      <c r="K1" s="137" t="s">
        <v>89</v>
      </c>
      <c r="L1" s="138" t="s">
        <v>90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82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81</v>
      </c>
    </row>
    <row r="4" ht="36.96" customHeight="1">
      <c r="B4" s="27"/>
      <c r="C4" s="28"/>
      <c r="D4" s="29" t="s">
        <v>91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4.4" customHeight="1">
      <c r="B7" s="27"/>
      <c r="C7" s="28"/>
      <c r="D7" s="28"/>
      <c r="E7" s="142" t="str">
        <f>'Rekapitulace stavby'!K6</f>
        <v>Zateplení domů a oprava střech na ul. Jateční v Bohumíně - II., č. p. 865, 875, 964 a 965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92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93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14. 12. 2018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21</v>
      </c>
      <c r="K14" s="50"/>
    </row>
    <row r="15" s="1" customFormat="1" ht="18" customHeight="1">
      <c r="B15" s="45"/>
      <c r="C15" s="46"/>
      <c r="D15" s="46"/>
      <c r="E15" s="34" t="s">
        <v>29</v>
      </c>
      <c r="F15" s="46"/>
      <c r="G15" s="46"/>
      <c r="H15" s="46"/>
      <c r="I15" s="145" t="s">
        <v>30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31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30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33</v>
      </c>
      <c r="E20" s="46"/>
      <c r="F20" s="46"/>
      <c r="G20" s="46"/>
      <c r="H20" s="46"/>
      <c r="I20" s="145" t="s">
        <v>28</v>
      </c>
      <c r="J20" s="34" t="s">
        <v>34</v>
      </c>
      <c r="K20" s="50"/>
    </row>
    <row r="21" s="1" customFormat="1" ht="18" customHeight="1">
      <c r="B21" s="45"/>
      <c r="C21" s="46"/>
      <c r="D21" s="46"/>
      <c r="E21" s="34" t="s">
        <v>35</v>
      </c>
      <c r="F21" s="46"/>
      <c r="G21" s="46"/>
      <c r="H21" s="46"/>
      <c r="I21" s="145" t="s">
        <v>30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37</v>
      </c>
      <c r="E23" s="46"/>
      <c r="F23" s="46"/>
      <c r="G23" s="46"/>
      <c r="H23" s="46"/>
      <c r="I23" s="143"/>
      <c r="J23" s="46"/>
      <c r="K23" s="50"/>
    </row>
    <row r="24" s="6" customFormat="1" ht="14.4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39</v>
      </c>
      <c r="E27" s="46"/>
      <c r="F27" s="46"/>
      <c r="G27" s="46"/>
      <c r="H27" s="46"/>
      <c r="I27" s="143"/>
      <c r="J27" s="154">
        <f>ROUND(J92,2)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41</v>
      </c>
      <c r="G29" s="46"/>
      <c r="H29" s="46"/>
      <c r="I29" s="155" t="s">
        <v>40</v>
      </c>
      <c r="J29" s="51" t="s">
        <v>42</v>
      </c>
      <c r="K29" s="50"/>
    </row>
    <row r="30" s="1" customFormat="1" ht="14.4" customHeight="1">
      <c r="B30" s="45"/>
      <c r="C30" s="46"/>
      <c r="D30" s="54" t="s">
        <v>43</v>
      </c>
      <c r="E30" s="54" t="s">
        <v>44</v>
      </c>
      <c r="F30" s="156">
        <f>ROUND(SUM(BE92:BE333), 2)</f>
        <v>0</v>
      </c>
      <c r="G30" s="46"/>
      <c r="H30" s="46"/>
      <c r="I30" s="157">
        <v>0.20999999999999999</v>
      </c>
      <c r="J30" s="156">
        <f>ROUND(ROUND((SUM(BE92:BE333)), 2)*I30, 2)</f>
        <v>0</v>
      </c>
      <c r="K30" s="50"/>
    </row>
    <row r="31" s="1" customFormat="1" ht="14.4" customHeight="1">
      <c r="B31" s="45"/>
      <c r="C31" s="46"/>
      <c r="D31" s="46"/>
      <c r="E31" s="54" t="s">
        <v>45</v>
      </c>
      <c r="F31" s="156">
        <f>ROUND(SUM(BF92:BF333), 2)</f>
        <v>0</v>
      </c>
      <c r="G31" s="46"/>
      <c r="H31" s="46"/>
      <c r="I31" s="157">
        <v>0.14999999999999999</v>
      </c>
      <c r="J31" s="156">
        <f>ROUND(ROUND((SUM(BF92:BF333)),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46</v>
      </c>
      <c r="F32" s="156">
        <f>ROUND(SUM(BG92:BG333),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47</v>
      </c>
      <c r="F33" s="156">
        <f>ROUND(SUM(BH92:BH333),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48</v>
      </c>
      <c r="F34" s="156">
        <f>ROUND(SUM(BI92:BI333),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49</v>
      </c>
      <c r="E36" s="97"/>
      <c r="F36" s="97"/>
      <c r="G36" s="160" t="s">
        <v>50</v>
      </c>
      <c r="H36" s="161" t="s">
        <v>51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94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4.4" customHeight="1">
      <c r="B45" s="45"/>
      <c r="C45" s="46"/>
      <c r="D45" s="46"/>
      <c r="E45" s="142" t="str">
        <f>E7</f>
        <v>Zateplení domů a oprava střech na ul. Jateční v Bohumíně - II., č. p. 865, 875, 964 a 965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92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6.2" customHeight="1">
      <c r="B47" s="45"/>
      <c r="C47" s="46"/>
      <c r="D47" s="46"/>
      <c r="E47" s="144" t="str">
        <f>E9</f>
        <v>01 - Stavební úpravy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Bohumín</v>
      </c>
      <c r="G49" s="46"/>
      <c r="H49" s="46"/>
      <c r="I49" s="145" t="s">
        <v>25</v>
      </c>
      <c r="J49" s="146" t="str">
        <f>IF(J12="","",J12)</f>
        <v>14. 12. 2018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>Město Bohumín</v>
      </c>
      <c r="G51" s="46"/>
      <c r="H51" s="46"/>
      <c r="I51" s="145" t="s">
        <v>33</v>
      </c>
      <c r="J51" s="43" t="str">
        <f>E21</f>
        <v>BENUTA PRO s.r.o.</v>
      </c>
      <c r="K51" s="50"/>
    </row>
    <row r="52" s="1" customFormat="1" ht="14.4" customHeight="1">
      <c r="B52" s="45"/>
      <c r="C52" s="39" t="s">
        <v>31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95</v>
      </c>
      <c r="D54" s="158"/>
      <c r="E54" s="158"/>
      <c r="F54" s="158"/>
      <c r="G54" s="158"/>
      <c r="H54" s="158"/>
      <c r="I54" s="172"/>
      <c r="J54" s="173" t="s">
        <v>96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97</v>
      </c>
      <c r="D56" s="46"/>
      <c r="E56" s="46"/>
      <c r="F56" s="46"/>
      <c r="G56" s="46"/>
      <c r="H56" s="46"/>
      <c r="I56" s="143"/>
      <c r="J56" s="154">
        <f>J92</f>
        <v>0</v>
      </c>
      <c r="K56" s="50"/>
      <c r="AU56" s="23" t="s">
        <v>98</v>
      </c>
    </row>
    <row r="57" s="7" customFormat="1" ht="24.96" customHeight="1">
      <c r="B57" s="176"/>
      <c r="C57" s="177"/>
      <c r="D57" s="178" t="s">
        <v>99</v>
      </c>
      <c r="E57" s="179"/>
      <c r="F57" s="179"/>
      <c r="G57" s="179"/>
      <c r="H57" s="179"/>
      <c r="I57" s="180"/>
      <c r="J57" s="181">
        <f>J93</f>
        <v>0</v>
      </c>
      <c r="K57" s="182"/>
    </row>
    <row r="58" s="8" customFormat="1" ht="19.92" customHeight="1">
      <c r="B58" s="183"/>
      <c r="C58" s="184"/>
      <c r="D58" s="185" t="s">
        <v>100</v>
      </c>
      <c r="E58" s="186"/>
      <c r="F58" s="186"/>
      <c r="G58" s="186"/>
      <c r="H58" s="186"/>
      <c r="I58" s="187"/>
      <c r="J58" s="188">
        <f>J94</f>
        <v>0</v>
      </c>
      <c r="K58" s="189"/>
    </row>
    <row r="59" s="8" customFormat="1" ht="19.92" customHeight="1">
      <c r="B59" s="183"/>
      <c r="C59" s="184"/>
      <c r="D59" s="185" t="s">
        <v>101</v>
      </c>
      <c r="E59" s="186"/>
      <c r="F59" s="186"/>
      <c r="G59" s="186"/>
      <c r="H59" s="186"/>
      <c r="I59" s="187"/>
      <c r="J59" s="188">
        <f>J105</f>
        <v>0</v>
      </c>
      <c r="K59" s="189"/>
    </row>
    <row r="60" s="8" customFormat="1" ht="19.92" customHeight="1">
      <c r="B60" s="183"/>
      <c r="C60" s="184"/>
      <c r="D60" s="185" t="s">
        <v>102</v>
      </c>
      <c r="E60" s="186"/>
      <c r="F60" s="186"/>
      <c r="G60" s="186"/>
      <c r="H60" s="186"/>
      <c r="I60" s="187"/>
      <c r="J60" s="188">
        <f>J112</f>
        <v>0</v>
      </c>
      <c r="K60" s="189"/>
    </row>
    <row r="61" s="8" customFormat="1" ht="19.92" customHeight="1">
      <c r="B61" s="183"/>
      <c r="C61" s="184"/>
      <c r="D61" s="185" t="s">
        <v>103</v>
      </c>
      <c r="E61" s="186"/>
      <c r="F61" s="186"/>
      <c r="G61" s="186"/>
      <c r="H61" s="186"/>
      <c r="I61" s="187"/>
      <c r="J61" s="188">
        <f>J236</f>
        <v>0</v>
      </c>
      <c r="K61" s="189"/>
    </row>
    <row r="62" s="8" customFormat="1" ht="19.92" customHeight="1">
      <c r="B62" s="183"/>
      <c r="C62" s="184"/>
      <c r="D62" s="185" t="s">
        <v>104</v>
      </c>
      <c r="E62" s="186"/>
      <c r="F62" s="186"/>
      <c r="G62" s="186"/>
      <c r="H62" s="186"/>
      <c r="I62" s="187"/>
      <c r="J62" s="188">
        <f>J270</f>
        <v>0</v>
      </c>
      <c r="K62" s="189"/>
    </row>
    <row r="63" s="8" customFormat="1" ht="19.92" customHeight="1">
      <c r="B63" s="183"/>
      <c r="C63" s="184"/>
      <c r="D63" s="185" t="s">
        <v>105</v>
      </c>
      <c r="E63" s="186"/>
      <c r="F63" s="186"/>
      <c r="G63" s="186"/>
      <c r="H63" s="186"/>
      <c r="I63" s="187"/>
      <c r="J63" s="188">
        <f>J277</f>
        <v>0</v>
      </c>
      <c r="K63" s="189"/>
    </row>
    <row r="64" s="7" customFormat="1" ht="24.96" customHeight="1">
      <c r="B64" s="176"/>
      <c r="C64" s="177"/>
      <c r="D64" s="178" t="s">
        <v>106</v>
      </c>
      <c r="E64" s="179"/>
      <c r="F64" s="179"/>
      <c r="G64" s="179"/>
      <c r="H64" s="179"/>
      <c r="I64" s="180"/>
      <c r="J64" s="181">
        <f>J279</f>
        <v>0</v>
      </c>
      <c r="K64" s="182"/>
    </row>
    <row r="65" s="8" customFormat="1" ht="19.92" customHeight="1">
      <c r="B65" s="183"/>
      <c r="C65" s="184"/>
      <c r="D65" s="185" t="s">
        <v>107</v>
      </c>
      <c r="E65" s="186"/>
      <c r="F65" s="186"/>
      <c r="G65" s="186"/>
      <c r="H65" s="186"/>
      <c r="I65" s="187"/>
      <c r="J65" s="188">
        <f>J280</f>
        <v>0</v>
      </c>
      <c r="K65" s="189"/>
    </row>
    <row r="66" s="8" customFormat="1" ht="19.92" customHeight="1">
      <c r="B66" s="183"/>
      <c r="C66" s="184"/>
      <c r="D66" s="185" t="s">
        <v>108</v>
      </c>
      <c r="E66" s="186"/>
      <c r="F66" s="186"/>
      <c r="G66" s="186"/>
      <c r="H66" s="186"/>
      <c r="I66" s="187"/>
      <c r="J66" s="188">
        <f>J284</f>
        <v>0</v>
      </c>
      <c r="K66" s="189"/>
    </row>
    <row r="67" s="8" customFormat="1" ht="19.92" customHeight="1">
      <c r="B67" s="183"/>
      <c r="C67" s="184"/>
      <c r="D67" s="185" t="s">
        <v>109</v>
      </c>
      <c r="E67" s="186"/>
      <c r="F67" s="186"/>
      <c r="G67" s="186"/>
      <c r="H67" s="186"/>
      <c r="I67" s="187"/>
      <c r="J67" s="188">
        <f>J288</f>
        <v>0</v>
      </c>
      <c r="K67" s="189"/>
    </row>
    <row r="68" s="8" customFormat="1" ht="19.92" customHeight="1">
      <c r="B68" s="183"/>
      <c r="C68" s="184"/>
      <c r="D68" s="185" t="s">
        <v>110</v>
      </c>
      <c r="E68" s="186"/>
      <c r="F68" s="186"/>
      <c r="G68" s="186"/>
      <c r="H68" s="186"/>
      <c r="I68" s="187"/>
      <c r="J68" s="188">
        <f>J295</f>
        <v>0</v>
      </c>
      <c r="K68" s="189"/>
    </row>
    <row r="69" s="8" customFormat="1" ht="19.92" customHeight="1">
      <c r="B69" s="183"/>
      <c r="C69" s="184"/>
      <c r="D69" s="185" t="s">
        <v>111</v>
      </c>
      <c r="E69" s="186"/>
      <c r="F69" s="186"/>
      <c r="G69" s="186"/>
      <c r="H69" s="186"/>
      <c r="I69" s="187"/>
      <c r="J69" s="188">
        <f>J302</f>
        <v>0</v>
      </c>
      <c r="K69" s="189"/>
    </row>
    <row r="70" s="8" customFormat="1" ht="19.92" customHeight="1">
      <c r="B70" s="183"/>
      <c r="C70" s="184"/>
      <c r="D70" s="185" t="s">
        <v>112</v>
      </c>
      <c r="E70" s="186"/>
      <c r="F70" s="186"/>
      <c r="G70" s="186"/>
      <c r="H70" s="186"/>
      <c r="I70" s="187"/>
      <c r="J70" s="188">
        <f>J318</f>
        <v>0</v>
      </c>
      <c r="K70" s="189"/>
    </row>
    <row r="71" s="8" customFormat="1" ht="19.92" customHeight="1">
      <c r="B71" s="183"/>
      <c r="C71" s="184"/>
      <c r="D71" s="185" t="s">
        <v>113</v>
      </c>
      <c r="E71" s="186"/>
      <c r="F71" s="186"/>
      <c r="G71" s="186"/>
      <c r="H71" s="186"/>
      <c r="I71" s="187"/>
      <c r="J71" s="188">
        <f>J326</f>
        <v>0</v>
      </c>
      <c r="K71" s="189"/>
    </row>
    <row r="72" s="8" customFormat="1" ht="19.92" customHeight="1">
      <c r="B72" s="183"/>
      <c r="C72" s="184"/>
      <c r="D72" s="185" t="s">
        <v>114</v>
      </c>
      <c r="E72" s="186"/>
      <c r="F72" s="186"/>
      <c r="G72" s="186"/>
      <c r="H72" s="186"/>
      <c r="I72" s="187"/>
      <c r="J72" s="188">
        <f>J331</f>
        <v>0</v>
      </c>
      <c r="K72" s="189"/>
    </row>
    <row r="73" s="1" customFormat="1" ht="21.84" customHeight="1">
      <c r="B73" s="45"/>
      <c r="C73" s="46"/>
      <c r="D73" s="46"/>
      <c r="E73" s="46"/>
      <c r="F73" s="46"/>
      <c r="G73" s="46"/>
      <c r="H73" s="46"/>
      <c r="I73" s="143"/>
      <c r="J73" s="46"/>
      <c r="K73" s="50"/>
    </row>
    <row r="74" s="1" customFormat="1" ht="6.96" customHeight="1">
      <c r="B74" s="66"/>
      <c r="C74" s="67"/>
      <c r="D74" s="67"/>
      <c r="E74" s="67"/>
      <c r="F74" s="67"/>
      <c r="G74" s="67"/>
      <c r="H74" s="67"/>
      <c r="I74" s="165"/>
      <c r="J74" s="67"/>
      <c r="K74" s="68"/>
    </row>
    <row r="78" s="1" customFormat="1" ht="6.96" customHeight="1">
      <c r="B78" s="69"/>
      <c r="C78" s="70"/>
      <c r="D78" s="70"/>
      <c r="E78" s="70"/>
      <c r="F78" s="70"/>
      <c r="G78" s="70"/>
      <c r="H78" s="70"/>
      <c r="I78" s="168"/>
      <c r="J78" s="70"/>
      <c r="K78" s="70"/>
      <c r="L78" s="71"/>
    </row>
    <row r="79" s="1" customFormat="1" ht="36.96" customHeight="1">
      <c r="B79" s="45"/>
      <c r="C79" s="72" t="s">
        <v>115</v>
      </c>
      <c r="D79" s="73"/>
      <c r="E79" s="73"/>
      <c r="F79" s="73"/>
      <c r="G79" s="73"/>
      <c r="H79" s="73"/>
      <c r="I79" s="190"/>
      <c r="J79" s="73"/>
      <c r="K79" s="73"/>
      <c r="L79" s="71"/>
    </row>
    <row r="80" s="1" customFormat="1" ht="6.96" customHeight="1">
      <c r="B80" s="45"/>
      <c r="C80" s="73"/>
      <c r="D80" s="73"/>
      <c r="E80" s="73"/>
      <c r="F80" s="73"/>
      <c r="G80" s="73"/>
      <c r="H80" s="73"/>
      <c r="I80" s="190"/>
      <c r="J80" s="73"/>
      <c r="K80" s="73"/>
      <c r="L80" s="71"/>
    </row>
    <row r="81" s="1" customFormat="1" ht="14.4" customHeight="1">
      <c r="B81" s="45"/>
      <c r="C81" s="75" t="s">
        <v>18</v>
      </c>
      <c r="D81" s="73"/>
      <c r="E81" s="73"/>
      <c r="F81" s="73"/>
      <c r="G81" s="73"/>
      <c r="H81" s="73"/>
      <c r="I81" s="190"/>
      <c r="J81" s="73"/>
      <c r="K81" s="73"/>
      <c r="L81" s="71"/>
    </row>
    <row r="82" s="1" customFormat="1" ht="14.4" customHeight="1">
      <c r="B82" s="45"/>
      <c r="C82" s="73"/>
      <c r="D82" s="73"/>
      <c r="E82" s="191" t="str">
        <f>E7</f>
        <v>Zateplení domů a oprava střech na ul. Jateční v Bohumíně - II., č. p. 865, 875, 964 a 965</v>
      </c>
      <c r="F82" s="75"/>
      <c r="G82" s="75"/>
      <c r="H82" s="75"/>
      <c r="I82" s="190"/>
      <c r="J82" s="73"/>
      <c r="K82" s="73"/>
      <c r="L82" s="71"/>
    </row>
    <row r="83" s="1" customFormat="1" ht="14.4" customHeight="1">
      <c r="B83" s="45"/>
      <c r="C83" s="75" t="s">
        <v>92</v>
      </c>
      <c r="D83" s="73"/>
      <c r="E83" s="73"/>
      <c r="F83" s="73"/>
      <c r="G83" s="73"/>
      <c r="H83" s="73"/>
      <c r="I83" s="190"/>
      <c r="J83" s="73"/>
      <c r="K83" s="73"/>
      <c r="L83" s="71"/>
    </row>
    <row r="84" s="1" customFormat="1" ht="16.2" customHeight="1">
      <c r="B84" s="45"/>
      <c r="C84" s="73"/>
      <c r="D84" s="73"/>
      <c r="E84" s="81" t="str">
        <f>E9</f>
        <v>01 - Stavební úpravy</v>
      </c>
      <c r="F84" s="73"/>
      <c r="G84" s="73"/>
      <c r="H84" s="73"/>
      <c r="I84" s="190"/>
      <c r="J84" s="73"/>
      <c r="K84" s="73"/>
      <c r="L84" s="71"/>
    </row>
    <row r="85" s="1" customFormat="1" ht="6.96" customHeight="1">
      <c r="B85" s="45"/>
      <c r="C85" s="73"/>
      <c r="D85" s="73"/>
      <c r="E85" s="73"/>
      <c r="F85" s="73"/>
      <c r="G85" s="73"/>
      <c r="H85" s="73"/>
      <c r="I85" s="190"/>
      <c r="J85" s="73"/>
      <c r="K85" s="73"/>
      <c r="L85" s="71"/>
    </row>
    <row r="86" s="1" customFormat="1" ht="18" customHeight="1">
      <c r="B86" s="45"/>
      <c r="C86" s="75" t="s">
        <v>23</v>
      </c>
      <c r="D86" s="73"/>
      <c r="E86" s="73"/>
      <c r="F86" s="192" t="str">
        <f>F12</f>
        <v>Bohumín</v>
      </c>
      <c r="G86" s="73"/>
      <c r="H86" s="73"/>
      <c r="I86" s="193" t="s">
        <v>25</v>
      </c>
      <c r="J86" s="84" t="str">
        <f>IF(J12="","",J12)</f>
        <v>14. 12. 2018</v>
      </c>
      <c r="K86" s="73"/>
      <c r="L86" s="71"/>
    </row>
    <row r="87" s="1" customFormat="1" ht="6.96" customHeight="1">
      <c r="B87" s="45"/>
      <c r="C87" s="73"/>
      <c r="D87" s="73"/>
      <c r="E87" s="73"/>
      <c r="F87" s="73"/>
      <c r="G87" s="73"/>
      <c r="H87" s="73"/>
      <c r="I87" s="190"/>
      <c r="J87" s="73"/>
      <c r="K87" s="73"/>
      <c r="L87" s="71"/>
    </row>
    <row r="88" s="1" customFormat="1">
      <c r="B88" s="45"/>
      <c r="C88" s="75" t="s">
        <v>27</v>
      </c>
      <c r="D88" s="73"/>
      <c r="E88" s="73"/>
      <c r="F88" s="192" t="str">
        <f>E15</f>
        <v>Město Bohumín</v>
      </c>
      <c r="G88" s="73"/>
      <c r="H88" s="73"/>
      <c r="I88" s="193" t="s">
        <v>33</v>
      </c>
      <c r="J88" s="192" t="str">
        <f>E21</f>
        <v>BENUTA PRO s.r.o.</v>
      </c>
      <c r="K88" s="73"/>
      <c r="L88" s="71"/>
    </row>
    <row r="89" s="1" customFormat="1" ht="14.4" customHeight="1">
      <c r="B89" s="45"/>
      <c r="C89" s="75" t="s">
        <v>31</v>
      </c>
      <c r="D89" s="73"/>
      <c r="E89" s="73"/>
      <c r="F89" s="192" t="str">
        <f>IF(E18="","",E18)</f>
        <v/>
      </c>
      <c r="G89" s="73"/>
      <c r="H89" s="73"/>
      <c r="I89" s="190"/>
      <c r="J89" s="73"/>
      <c r="K89" s="73"/>
      <c r="L89" s="71"/>
    </row>
    <row r="90" s="1" customFormat="1" ht="10.32" customHeight="1">
      <c r="B90" s="45"/>
      <c r="C90" s="73"/>
      <c r="D90" s="73"/>
      <c r="E90" s="73"/>
      <c r="F90" s="73"/>
      <c r="G90" s="73"/>
      <c r="H90" s="73"/>
      <c r="I90" s="190"/>
      <c r="J90" s="73"/>
      <c r="K90" s="73"/>
      <c r="L90" s="71"/>
    </row>
    <row r="91" s="9" customFormat="1" ht="29.28" customHeight="1">
      <c r="B91" s="194"/>
      <c r="C91" s="195" t="s">
        <v>116</v>
      </c>
      <c r="D91" s="196" t="s">
        <v>58</v>
      </c>
      <c r="E91" s="196" t="s">
        <v>54</v>
      </c>
      <c r="F91" s="196" t="s">
        <v>117</v>
      </c>
      <c r="G91" s="196" t="s">
        <v>118</v>
      </c>
      <c r="H91" s="196" t="s">
        <v>119</v>
      </c>
      <c r="I91" s="197" t="s">
        <v>120</v>
      </c>
      <c r="J91" s="196" t="s">
        <v>96</v>
      </c>
      <c r="K91" s="198" t="s">
        <v>121</v>
      </c>
      <c r="L91" s="199"/>
      <c r="M91" s="101" t="s">
        <v>122</v>
      </c>
      <c r="N91" s="102" t="s">
        <v>43</v>
      </c>
      <c r="O91" s="102" t="s">
        <v>123</v>
      </c>
      <c r="P91" s="102" t="s">
        <v>124</v>
      </c>
      <c r="Q91" s="102" t="s">
        <v>125</v>
      </c>
      <c r="R91" s="102" t="s">
        <v>126</v>
      </c>
      <c r="S91" s="102" t="s">
        <v>127</v>
      </c>
      <c r="T91" s="103" t="s">
        <v>128</v>
      </c>
    </row>
    <row r="92" s="1" customFormat="1" ht="29.28" customHeight="1">
      <c r="B92" s="45"/>
      <c r="C92" s="107" t="s">
        <v>97</v>
      </c>
      <c r="D92" s="73"/>
      <c r="E92" s="73"/>
      <c r="F92" s="73"/>
      <c r="G92" s="73"/>
      <c r="H92" s="73"/>
      <c r="I92" s="190"/>
      <c r="J92" s="200">
        <f>BK92</f>
        <v>0</v>
      </c>
      <c r="K92" s="73"/>
      <c r="L92" s="71"/>
      <c r="M92" s="104"/>
      <c r="N92" s="105"/>
      <c r="O92" s="105"/>
      <c r="P92" s="201">
        <f>P93+P279</f>
        <v>0</v>
      </c>
      <c r="Q92" s="105"/>
      <c r="R92" s="201">
        <f>R93+R279</f>
        <v>69.407742939999991</v>
      </c>
      <c r="S92" s="105"/>
      <c r="T92" s="202">
        <f>T93+T279</f>
        <v>38.825414000000002</v>
      </c>
      <c r="AT92" s="23" t="s">
        <v>72</v>
      </c>
      <c r="AU92" s="23" t="s">
        <v>98</v>
      </c>
      <c r="BK92" s="203">
        <f>BK93+BK279</f>
        <v>0</v>
      </c>
    </row>
    <row r="93" s="10" customFormat="1" ht="37.44" customHeight="1">
      <c r="B93" s="204"/>
      <c r="C93" s="205"/>
      <c r="D93" s="206" t="s">
        <v>72</v>
      </c>
      <c r="E93" s="207" t="s">
        <v>129</v>
      </c>
      <c r="F93" s="207" t="s">
        <v>130</v>
      </c>
      <c r="G93" s="205"/>
      <c r="H93" s="205"/>
      <c r="I93" s="208"/>
      <c r="J93" s="209">
        <f>BK93</f>
        <v>0</v>
      </c>
      <c r="K93" s="205"/>
      <c r="L93" s="210"/>
      <c r="M93" s="211"/>
      <c r="N93" s="212"/>
      <c r="O93" s="212"/>
      <c r="P93" s="213">
        <f>P94+P105+P112+P236+P270+P277</f>
        <v>0</v>
      </c>
      <c r="Q93" s="212"/>
      <c r="R93" s="213">
        <f>R94+R105+R112+R236+R270+R277</f>
        <v>56.895499079999993</v>
      </c>
      <c r="S93" s="212"/>
      <c r="T93" s="214">
        <f>T94+T105+T112+T236+T270+T277</f>
        <v>33.890708000000004</v>
      </c>
      <c r="AR93" s="215" t="s">
        <v>81</v>
      </c>
      <c r="AT93" s="216" t="s">
        <v>72</v>
      </c>
      <c r="AU93" s="216" t="s">
        <v>73</v>
      </c>
      <c r="AY93" s="215" t="s">
        <v>131</v>
      </c>
      <c r="BK93" s="217">
        <f>BK94+BK105+BK112+BK236+BK270+BK277</f>
        <v>0</v>
      </c>
    </row>
    <row r="94" s="10" customFormat="1" ht="19.92" customHeight="1">
      <c r="B94" s="204"/>
      <c r="C94" s="205"/>
      <c r="D94" s="206" t="s">
        <v>72</v>
      </c>
      <c r="E94" s="218" t="s">
        <v>81</v>
      </c>
      <c r="F94" s="218" t="s">
        <v>132</v>
      </c>
      <c r="G94" s="205"/>
      <c r="H94" s="205"/>
      <c r="I94" s="208"/>
      <c r="J94" s="219">
        <f>BK94</f>
        <v>0</v>
      </c>
      <c r="K94" s="205"/>
      <c r="L94" s="210"/>
      <c r="M94" s="211"/>
      <c r="N94" s="212"/>
      <c r="O94" s="212"/>
      <c r="P94" s="213">
        <f>SUM(P95:P104)</f>
        <v>0</v>
      </c>
      <c r="Q94" s="212"/>
      <c r="R94" s="213">
        <f>SUM(R95:R104)</f>
        <v>0.0023700000000000001</v>
      </c>
      <c r="S94" s="212"/>
      <c r="T94" s="214">
        <f>SUM(T95:T104)</f>
        <v>16.447500000000002</v>
      </c>
      <c r="AR94" s="215" t="s">
        <v>81</v>
      </c>
      <c r="AT94" s="216" t="s">
        <v>72</v>
      </c>
      <c r="AU94" s="216" t="s">
        <v>81</v>
      </c>
      <c r="AY94" s="215" t="s">
        <v>131</v>
      </c>
      <c r="BK94" s="217">
        <f>SUM(BK95:BK104)</f>
        <v>0</v>
      </c>
    </row>
    <row r="95" s="1" customFormat="1" ht="22.8" customHeight="1">
      <c r="B95" s="45"/>
      <c r="C95" s="220" t="s">
        <v>81</v>
      </c>
      <c r="D95" s="220" t="s">
        <v>133</v>
      </c>
      <c r="E95" s="221" t="s">
        <v>134</v>
      </c>
      <c r="F95" s="222" t="s">
        <v>135</v>
      </c>
      <c r="G95" s="223" t="s">
        <v>136</v>
      </c>
      <c r="H95" s="224">
        <v>64.5</v>
      </c>
      <c r="I95" s="225"/>
      <c r="J95" s="226">
        <f>ROUND(I95*H95,2)</f>
        <v>0</v>
      </c>
      <c r="K95" s="222" t="s">
        <v>137</v>
      </c>
      <c r="L95" s="71"/>
      <c r="M95" s="227" t="s">
        <v>21</v>
      </c>
      <c r="N95" s="228" t="s">
        <v>45</v>
      </c>
      <c r="O95" s="46"/>
      <c r="P95" s="229">
        <f>O95*H95</f>
        <v>0</v>
      </c>
      <c r="Q95" s="229">
        <v>0</v>
      </c>
      <c r="R95" s="229">
        <f>Q95*H95</f>
        <v>0</v>
      </c>
      <c r="S95" s="229">
        <v>0.255</v>
      </c>
      <c r="T95" s="230">
        <f>S95*H95</f>
        <v>16.447500000000002</v>
      </c>
      <c r="AR95" s="23" t="s">
        <v>138</v>
      </c>
      <c r="AT95" s="23" t="s">
        <v>133</v>
      </c>
      <c r="AU95" s="23" t="s">
        <v>139</v>
      </c>
      <c r="AY95" s="23" t="s">
        <v>131</v>
      </c>
      <c r="BE95" s="231">
        <f>IF(N95="základní",J95,0)</f>
        <v>0</v>
      </c>
      <c r="BF95" s="231">
        <f>IF(N95="snížená",J95,0)</f>
        <v>0</v>
      </c>
      <c r="BG95" s="231">
        <f>IF(N95="zákl. přenesená",J95,0)</f>
        <v>0</v>
      </c>
      <c r="BH95" s="231">
        <f>IF(N95="sníž. přenesená",J95,0)</f>
        <v>0</v>
      </c>
      <c r="BI95" s="231">
        <f>IF(N95="nulová",J95,0)</f>
        <v>0</v>
      </c>
      <c r="BJ95" s="23" t="s">
        <v>139</v>
      </c>
      <c r="BK95" s="231">
        <f>ROUND(I95*H95,2)</f>
        <v>0</v>
      </c>
      <c r="BL95" s="23" t="s">
        <v>138</v>
      </c>
      <c r="BM95" s="23" t="s">
        <v>140</v>
      </c>
    </row>
    <row r="96" s="11" customFormat="1">
      <c r="B96" s="232"/>
      <c r="C96" s="233"/>
      <c r="D96" s="234" t="s">
        <v>141</v>
      </c>
      <c r="E96" s="235" t="s">
        <v>21</v>
      </c>
      <c r="F96" s="236" t="s">
        <v>142</v>
      </c>
      <c r="G96" s="233"/>
      <c r="H96" s="237">
        <v>64.5</v>
      </c>
      <c r="I96" s="238"/>
      <c r="J96" s="233"/>
      <c r="K96" s="233"/>
      <c r="L96" s="239"/>
      <c r="M96" s="240"/>
      <c r="N96" s="241"/>
      <c r="O96" s="241"/>
      <c r="P96" s="241"/>
      <c r="Q96" s="241"/>
      <c r="R96" s="241"/>
      <c r="S96" s="241"/>
      <c r="T96" s="242"/>
      <c r="AT96" s="243" t="s">
        <v>141</v>
      </c>
      <c r="AU96" s="243" t="s">
        <v>139</v>
      </c>
      <c r="AV96" s="11" t="s">
        <v>139</v>
      </c>
      <c r="AW96" s="11" t="s">
        <v>36</v>
      </c>
      <c r="AX96" s="11" t="s">
        <v>81</v>
      </c>
      <c r="AY96" s="243" t="s">
        <v>131</v>
      </c>
    </row>
    <row r="97" s="1" customFormat="1" ht="22.8" customHeight="1">
      <c r="B97" s="45"/>
      <c r="C97" s="220" t="s">
        <v>139</v>
      </c>
      <c r="D97" s="220" t="s">
        <v>133</v>
      </c>
      <c r="E97" s="221" t="s">
        <v>143</v>
      </c>
      <c r="F97" s="222" t="s">
        <v>144</v>
      </c>
      <c r="G97" s="223" t="s">
        <v>145</v>
      </c>
      <c r="H97" s="224">
        <v>25.800000000000001</v>
      </c>
      <c r="I97" s="225"/>
      <c r="J97" s="226">
        <f>ROUND(I97*H97,2)</f>
        <v>0</v>
      </c>
      <c r="K97" s="222" t="s">
        <v>137</v>
      </c>
      <c r="L97" s="71"/>
      <c r="M97" s="227" t="s">
        <v>21</v>
      </c>
      <c r="N97" s="228" t="s">
        <v>45</v>
      </c>
      <c r="O97" s="46"/>
      <c r="P97" s="229">
        <f>O97*H97</f>
        <v>0</v>
      </c>
      <c r="Q97" s="229">
        <v>0</v>
      </c>
      <c r="R97" s="229">
        <f>Q97*H97</f>
        <v>0</v>
      </c>
      <c r="S97" s="229">
        <v>0</v>
      </c>
      <c r="T97" s="230">
        <f>S97*H97</f>
        <v>0</v>
      </c>
      <c r="AR97" s="23" t="s">
        <v>138</v>
      </c>
      <c r="AT97" s="23" t="s">
        <v>133</v>
      </c>
      <c r="AU97" s="23" t="s">
        <v>139</v>
      </c>
      <c r="AY97" s="23" t="s">
        <v>131</v>
      </c>
      <c r="BE97" s="231">
        <f>IF(N97="základní",J97,0)</f>
        <v>0</v>
      </c>
      <c r="BF97" s="231">
        <f>IF(N97="snížená",J97,0)</f>
        <v>0</v>
      </c>
      <c r="BG97" s="231">
        <f>IF(N97="zákl. přenesená",J97,0)</f>
        <v>0</v>
      </c>
      <c r="BH97" s="231">
        <f>IF(N97="sníž. přenesená",J97,0)</f>
        <v>0</v>
      </c>
      <c r="BI97" s="231">
        <f>IF(N97="nulová",J97,0)</f>
        <v>0</v>
      </c>
      <c r="BJ97" s="23" t="s">
        <v>139</v>
      </c>
      <c r="BK97" s="231">
        <f>ROUND(I97*H97,2)</f>
        <v>0</v>
      </c>
      <c r="BL97" s="23" t="s">
        <v>138</v>
      </c>
      <c r="BM97" s="23" t="s">
        <v>146</v>
      </c>
    </row>
    <row r="98" s="11" customFormat="1">
      <c r="B98" s="232"/>
      <c r="C98" s="233"/>
      <c r="D98" s="234" t="s">
        <v>141</v>
      </c>
      <c r="E98" s="235" t="s">
        <v>21</v>
      </c>
      <c r="F98" s="236" t="s">
        <v>147</v>
      </c>
      <c r="G98" s="233"/>
      <c r="H98" s="237">
        <v>25.800000000000001</v>
      </c>
      <c r="I98" s="238"/>
      <c r="J98" s="233"/>
      <c r="K98" s="233"/>
      <c r="L98" s="239"/>
      <c r="M98" s="240"/>
      <c r="N98" s="241"/>
      <c r="O98" s="241"/>
      <c r="P98" s="241"/>
      <c r="Q98" s="241"/>
      <c r="R98" s="241"/>
      <c r="S98" s="241"/>
      <c r="T98" s="242"/>
      <c r="AT98" s="243" t="s">
        <v>141</v>
      </c>
      <c r="AU98" s="243" t="s">
        <v>139</v>
      </c>
      <c r="AV98" s="11" t="s">
        <v>139</v>
      </c>
      <c r="AW98" s="11" t="s">
        <v>36</v>
      </c>
      <c r="AX98" s="11" t="s">
        <v>81</v>
      </c>
      <c r="AY98" s="243" t="s">
        <v>131</v>
      </c>
    </row>
    <row r="99" s="1" customFormat="1" ht="22.8" customHeight="1">
      <c r="B99" s="45"/>
      <c r="C99" s="220" t="s">
        <v>148</v>
      </c>
      <c r="D99" s="220" t="s">
        <v>133</v>
      </c>
      <c r="E99" s="221" t="s">
        <v>149</v>
      </c>
      <c r="F99" s="222" t="s">
        <v>150</v>
      </c>
      <c r="G99" s="223" t="s">
        <v>145</v>
      </c>
      <c r="H99" s="224">
        <v>25.800000000000001</v>
      </c>
      <c r="I99" s="225"/>
      <c r="J99" s="226">
        <f>ROUND(I99*H99,2)</f>
        <v>0</v>
      </c>
      <c r="K99" s="222" t="s">
        <v>137</v>
      </c>
      <c r="L99" s="71"/>
      <c r="M99" s="227" t="s">
        <v>21</v>
      </c>
      <c r="N99" s="228" t="s">
        <v>45</v>
      </c>
      <c r="O99" s="46"/>
      <c r="P99" s="229">
        <f>O99*H99</f>
        <v>0</v>
      </c>
      <c r="Q99" s="229">
        <v>0</v>
      </c>
      <c r="R99" s="229">
        <f>Q99*H99</f>
        <v>0</v>
      </c>
      <c r="S99" s="229">
        <v>0</v>
      </c>
      <c r="T99" s="230">
        <f>S99*H99</f>
        <v>0</v>
      </c>
      <c r="AR99" s="23" t="s">
        <v>138</v>
      </c>
      <c r="AT99" s="23" t="s">
        <v>133</v>
      </c>
      <c r="AU99" s="23" t="s">
        <v>139</v>
      </c>
      <c r="AY99" s="23" t="s">
        <v>131</v>
      </c>
      <c r="BE99" s="231">
        <f>IF(N99="základní",J99,0)</f>
        <v>0</v>
      </c>
      <c r="BF99" s="231">
        <f>IF(N99="snížená",J99,0)</f>
        <v>0</v>
      </c>
      <c r="BG99" s="231">
        <f>IF(N99="zákl. přenesená",J99,0)</f>
        <v>0</v>
      </c>
      <c r="BH99" s="231">
        <f>IF(N99="sníž. přenesená",J99,0)</f>
        <v>0</v>
      </c>
      <c r="BI99" s="231">
        <f>IF(N99="nulová",J99,0)</f>
        <v>0</v>
      </c>
      <c r="BJ99" s="23" t="s">
        <v>139</v>
      </c>
      <c r="BK99" s="231">
        <f>ROUND(I99*H99,2)</f>
        <v>0</v>
      </c>
      <c r="BL99" s="23" t="s">
        <v>138</v>
      </c>
      <c r="BM99" s="23" t="s">
        <v>151</v>
      </c>
    </row>
    <row r="100" s="1" customFormat="1" ht="22.8" customHeight="1">
      <c r="B100" s="45"/>
      <c r="C100" s="220" t="s">
        <v>138</v>
      </c>
      <c r="D100" s="220" t="s">
        <v>133</v>
      </c>
      <c r="E100" s="221" t="s">
        <v>152</v>
      </c>
      <c r="F100" s="222" t="s">
        <v>153</v>
      </c>
      <c r="G100" s="223" t="s">
        <v>145</v>
      </c>
      <c r="H100" s="224">
        <v>25.800000000000001</v>
      </c>
      <c r="I100" s="225"/>
      <c r="J100" s="226">
        <f>ROUND(I100*H100,2)</f>
        <v>0</v>
      </c>
      <c r="K100" s="222" t="s">
        <v>137</v>
      </c>
      <c r="L100" s="71"/>
      <c r="M100" s="227" t="s">
        <v>21</v>
      </c>
      <c r="N100" s="228" t="s">
        <v>45</v>
      </c>
      <c r="O100" s="46"/>
      <c r="P100" s="229">
        <f>O100*H100</f>
        <v>0</v>
      </c>
      <c r="Q100" s="229">
        <v>0</v>
      </c>
      <c r="R100" s="229">
        <f>Q100*H100</f>
        <v>0</v>
      </c>
      <c r="S100" s="229">
        <v>0</v>
      </c>
      <c r="T100" s="230">
        <f>S100*H100</f>
        <v>0</v>
      </c>
      <c r="AR100" s="23" t="s">
        <v>138</v>
      </c>
      <c r="AT100" s="23" t="s">
        <v>133</v>
      </c>
      <c r="AU100" s="23" t="s">
        <v>139</v>
      </c>
      <c r="AY100" s="23" t="s">
        <v>131</v>
      </c>
      <c r="BE100" s="231">
        <f>IF(N100="základní",J100,0)</f>
        <v>0</v>
      </c>
      <c r="BF100" s="231">
        <f>IF(N100="snížená",J100,0)</f>
        <v>0</v>
      </c>
      <c r="BG100" s="231">
        <f>IF(N100="zákl. přenesená",J100,0)</f>
        <v>0</v>
      </c>
      <c r="BH100" s="231">
        <f>IF(N100="sníž. přenesená",J100,0)</f>
        <v>0</v>
      </c>
      <c r="BI100" s="231">
        <f>IF(N100="nulová",J100,0)</f>
        <v>0</v>
      </c>
      <c r="BJ100" s="23" t="s">
        <v>139</v>
      </c>
      <c r="BK100" s="231">
        <f>ROUND(I100*H100,2)</f>
        <v>0</v>
      </c>
      <c r="BL100" s="23" t="s">
        <v>138</v>
      </c>
      <c r="BM100" s="23" t="s">
        <v>154</v>
      </c>
    </row>
    <row r="101" s="1" customFormat="1" ht="22.8" customHeight="1">
      <c r="B101" s="45"/>
      <c r="C101" s="220" t="s">
        <v>155</v>
      </c>
      <c r="D101" s="220" t="s">
        <v>133</v>
      </c>
      <c r="E101" s="221" t="s">
        <v>156</v>
      </c>
      <c r="F101" s="222" t="s">
        <v>157</v>
      </c>
      <c r="G101" s="223" t="s">
        <v>136</v>
      </c>
      <c r="H101" s="224">
        <v>129</v>
      </c>
      <c r="I101" s="225"/>
      <c r="J101" s="226">
        <f>ROUND(I101*H101,2)</f>
        <v>0</v>
      </c>
      <c r="K101" s="222" t="s">
        <v>137</v>
      </c>
      <c r="L101" s="71"/>
      <c r="M101" s="227" t="s">
        <v>21</v>
      </c>
      <c r="N101" s="228" t="s">
        <v>45</v>
      </c>
      <c r="O101" s="46"/>
      <c r="P101" s="229">
        <f>O101*H101</f>
        <v>0</v>
      </c>
      <c r="Q101" s="229">
        <v>0</v>
      </c>
      <c r="R101" s="229">
        <f>Q101*H101</f>
        <v>0</v>
      </c>
      <c r="S101" s="229">
        <v>0</v>
      </c>
      <c r="T101" s="230">
        <f>S101*H101</f>
        <v>0</v>
      </c>
      <c r="AR101" s="23" t="s">
        <v>138</v>
      </c>
      <c r="AT101" s="23" t="s">
        <v>133</v>
      </c>
      <c r="AU101" s="23" t="s">
        <v>139</v>
      </c>
      <c r="AY101" s="23" t="s">
        <v>131</v>
      </c>
      <c r="BE101" s="231">
        <f>IF(N101="základní",J101,0)</f>
        <v>0</v>
      </c>
      <c r="BF101" s="231">
        <f>IF(N101="snížená",J101,0)</f>
        <v>0</v>
      </c>
      <c r="BG101" s="231">
        <f>IF(N101="zákl. přenesená",J101,0)</f>
        <v>0</v>
      </c>
      <c r="BH101" s="231">
        <f>IF(N101="sníž. přenesená",J101,0)</f>
        <v>0</v>
      </c>
      <c r="BI101" s="231">
        <f>IF(N101="nulová",J101,0)</f>
        <v>0</v>
      </c>
      <c r="BJ101" s="23" t="s">
        <v>139</v>
      </c>
      <c r="BK101" s="231">
        <f>ROUND(I101*H101,2)</f>
        <v>0</v>
      </c>
      <c r="BL101" s="23" t="s">
        <v>138</v>
      </c>
      <c r="BM101" s="23" t="s">
        <v>158</v>
      </c>
    </row>
    <row r="102" s="11" customFormat="1">
      <c r="B102" s="232"/>
      <c r="C102" s="233"/>
      <c r="D102" s="234" t="s">
        <v>141</v>
      </c>
      <c r="E102" s="235" t="s">
        <v>21</v>
      </c>
      <c r="F102" s="236" t="s">
        <v>159</v>
      </c>
      <c r="G102" s="233"/>
      <c r="H102" s="237">
        <v>129</v>
      </c>
      <c r="I102" s="238"/>
      <c r="J102" s="233"/>
      <c r="K102" s="233"/>
      <c r="L102" s="239"/>
      <c r="M102" s="240"/>
      <c r="N102" s="241"/>
      <c r="O102" s="241"/>
      <c r="P102" s="241"/>
      <c r="Q102" s="241"/>
      <c r="R102" s="241"/>
      <c r="S102" s="241"/>
      <c r="T102" s="242"/>
      <c r="AT102" s="243" t="s">
        <v>141</v>
      </c>
      <c r="AU102" s="243" t="s">
        <v>139</v>
      </c>
      <c r="AV102" s="11" t="s">
        <v>139</v>
      </c>
      <c r="AW102" s="11" t="s">
        <v>36</v>
      </c>
      <c r="AX102" s="11" t="s">
        <v>81</v>
      </c>
      <c r="AY102" s="243" t="s">
        <v>131</v>
      </c>
    </row>
    <row r="103" s="1" customFormat="1" ht="14.4" customHeight="1">
      <c r="B103" s="45"/>
      <c r="C103" s="244" t="s">
        <v>160</v>
      </c>
      <c r="D103" s="244" t="s">
        <v>161</v>
      </c>
      <c r="E103" s="245" t="s">
        <v>162</v>
      </c>
      <c r="F103" s="246" t="s">
        <v>163</v>
      </c>
      <c r="G103" s="247" t="s">
        <v>164</v>
      </c>
      <c r="H103" s="248">
        <v>2.3700000000000001</v>
      </c>
      <c r="I103" s="249"/>
      <c r="J103" s="250">
        <f>ROUND(I103*H103,2)</f>
        <v>0</v>
      </c>
      <c r="K103" s="246" t="s">
        <v>137</v>
      </c>
      <c r="L103" s="251"/>
      <c r="M103" s="252" t="s">
        <v>21</v>
      </c>
      <c r="N103" s="253" t="s">
        <v>45</v>
      </c>
      <c r="O103" s="46"/>
      <c r="P103" s="229">
        <f>O103*H103</f>
        <v>0</v>
      </c>
      <c r="Q103" s="229">
        <v>0.001</v>
      </c>
      <c r="R103" s="229">
        <f>Q103*H103</f>
        <v>0.0023700000000000001</v>
      </c>
      <c r="S103" s="229">
        <v>0</v>
      </c>
      <c r="T103" s="230">
        <f>S103*H103</f>
        <v>0</v>
      </c>
      <c r="AR103" s="23" t="s">
        <v>165</v>
      </c>
      <c r="AT103" s="23" t="s">
        <v>161</v>
      </c>
      <c r="AU103" s="23" t="s">
        <v>139</v>
      </c>
      <c r="AY103" s="23" t="s">
        <v>131</v>
      </c>
      <c r="BE103" s="231">
        <f>IF(N103="základní",J103,0)</f>
        <v>0</v>
      </c>
      <c r="BF103" s="231">
        <f>IF(N103="snížená",J103,0)</f>
        <v>0</v>
      </c>
      <c r="BG103" s="231">
        <f>IF(N103="zákl. přenesená",J103,0)</f>
        <v>0</v>
      </c>
      <c r="BH103" s="231">
        <f>IF(N103="sníž. přenesená",J103,0)</f>
        <v>0</v>
      </c>
      <c r="BI103" s="231">
        <f>IF(N103="nulová",J103,0)</f>
        <v>0</v>
      </c>
      <c r="BJ103" s="23" t="s">
        <v>139</v>
      </c>
      <c r="BK103" s="231">
        <f>ROUND(I103*H103,2)</f>
        <v>0</v>
      </c>
      <c r="BL103" s="23" t="s">
        <v>138</v>
      </c>
      <c r="BM103" s="23" t="s">
        <v>166</v>
      </c>
    </row>
    <row r="104" s="11" customFormat="1">
      <c r="B104" s="232"/>
      <c r="C104" s="233"/>
      <c r="D104" s="234" t="s">
        <v>141</v>
      </c>
      <c r="E104" s="233"/>
      <c r="F104" s="236" t="s">
        <v>167</v>
      </c>
      <c r="G104" s="233"/>
      <c r="H104" s="237">
        <v>2.3700000000000001</v>
      </c>
      <c r="I104" s="238"/>
      <c r="J104" s="233"/>
      <c r="K104" s="233"/>
      <c r="L104" s="239"/>
      <c r="M104" s="240"/>
      <c r="N104" s="241"/>
      <c r="O104" s="241"/>
      <c r="P104" s="241"/>
      <c r="Q104" s="241"/>
      <c r="R104" s="241"/>
      <c r="S104" s="241"/>
      <c r="T104" s="242"/>
      <c r="AT104" s="243" t="s">
        <v>141</v>
      </c>
      <c r="AU104" s="243" t="s">
        <v>139</v>
      </c>
      <c r="AV104" s="11" t="s">
        <v>139</v>
      </c>
      <c r="AW104" s="11" t="s">
        <v>6</v>
      </c>
      <c r="AX104" s="11" t="s">
        <v>81</v>
      </c>
      <c r="AY104" s="243" t="s">
        <v>131</v>
      </c>
    </row>
    <row r="105" s="10" customFormat="1" ht="29.88" customHeight="1">
      <c r="B105" s="204"/>
      <c r="C105" s="205"/>
      <c r="D105" s="206" t="s">
        <v>72</v>
      </c>
      <c r="E105" s="218" t="s">
        <v>155</v>
      </c>
      <c r="F105" s="218" t="s">
        <v>168</v>
      </c>
      <c r="G105" s="205"/>
      <c r="H105" s="205"/>
      <c r="I105" s="208"/>
      <c r="J105" s="219">
        <f>BK105</f>
        <v>0</v>
      </c>
      <c r="K105" s="205"/>
      <c r="L105" s="210"/>
      <c r="M105" s="211"/>
      <c r="N105" s="212"/>
      <c r="O105" s="212"/>
      <c r="P105" s="213">
        <f>SUM(P106:P111)</f>
        <v>0</v>
      </c>
      <c r="Q105" s="212"/>
      <c r="R105" s="213">
        <f>SUM(R106:R111)</f>
        <v>20.0654</v>
      </c>
      <c r="S105" s="212"/>
      <c r="T105" s="214">
        <f>SUM(T106:T111)</f>
        <v>0</v>
      </c>
      <c r="AR105" s="215" t="s">
        <v>81</v>
      </c>
      <c r="AT105" s="216" t="s">
        <v>72</v>
      </c>
      <c r="AU105" s="216" t="s">
        <v>81</v>
      </c>
      <c r="AY105" s="215" t="s">
        <v>131</v>
      </c>
      <c r="BK105" s="217">
        <f>SUM(BK106:BK111)</f>
        <v>0</v>
      </c>
    </row>
    <row r="106" s="1" customFormat="1" ht="22.8" customHeight="1">
      <c r="B106" s="45"/>
      <c r="C106" s="220" t="s">
        <v>169</v>
      </c>
      <c r="D106" s="220" t="s">
        <v>133</v>
      </c>
      <c r="E106" s="221" t="s">
        <v>170</v>
      </c>
      <c r="F106" s="222" t="s">
        <v>171</v>
      </c>
      <c r="G106" s="223" t="s">
        <v>136</v>
      </c>
      <c r="H106" s="224">
        <v>20</v>
      </c>
      <c r="I106" s="225"/>
      <c r="J106" s="226">
        <f>ROUND(I106*H106,2)</f>
        <v>0</v>
      </c>
      <c r="K106" s="222" t="s">
        <v>137</v>
      </c>
      <c r="L106" s="71"/>
      <c r="M106" s="227" t="s">
        <v>21</v>
      </c>
      <c r="N106" s="228" t="s">
        <v>45</v>
      </c>
      <c r="O106" s="46"/>
      <c r="P106" s="229">
        <f>O106*H106</f>
        <v>0</v>
      </c>
      <c r="Q106" s="229">
        <v>0.10100000000000001</v>
      </c>
      <c r="R106" s="229">
        <f>Q106*H106</f>
        <v>2.02</v>
      </c>
      <c r="S106" s="229">
        <v>0</v>
      </c>
      <c r="T106" s="230">
        <f>S106*H106</f>
        <v>0</v>
      </c>
      <c r="AR106" s="23" t="s">
        <v>138</v>
      </c>
      <c r="AT106" s="23" t="s">
        <v>133</v>
      </c>
      <c r="AU106" s="23" t="s">
        <v>139</v>
      </c>
      <c r="AY106" s="23" t="s">
        <v>131</v>
      </c>
      <c r="BE106" s="231">
        <f>IF(N106="základní",J106,0)</f>
        <v>0</v>
      </c>
      <c r="BF106" s="231">
        <f>IF(N106="snížená",J106,0)</f>
        <v>0</v>
      </c>
      <c r="BG106" s="231">
        <f>IF(N106="zákl. přenesená",J106,0)</f>
        <v>0</v>
      </c>
      <c r="BH106" s="231">
        <f>IF(N106="sníž. přenesená",J106,0)</f>
        <v>0</v>
      </c>
      <c r="BI106" s="231">
        <f>IF(N106="nulová",J106,0)</f>
        <v>0</v>
      </c>
      <c r="BJ106" s="23" t="s">
        <v>139</v>
      </c>
      <c r="BK106" s="231">
        <f>ROUND(I106*H106,2)</f>
        <v>0</v>
      </c>
      <c r="BL106" s="23" t="s">
        <v>138</v>
      </c>
      <c r="BM106" s="23" t="s">
        <v>172</v>
      </c>
    </row>
    <row r="107" s="11" customFormat="1">
      <c r="B107" s="232"/>
      <c r="C107" s="233"/>
      <c r="D107" s="234" t="s">
        <v>141</v>
      </c>
      <c r="E107" s="235" t="s">
        <v>21</v>
      </c>
      <c r="F107" s="236" t="s">
        <v>173</v>
      </c>
      <c r="G107" s="233"/>
      <c r="H107" s="237">
        <v>20</v>
      </c>
      <c r="I107" s="238"/>
      <c r="J107" s="233"/>
      <c r="K107" s="233"/>
      <c r="L107" s="239"/>
      <c r="M107" s="240"/>
      <c r="N107" s="241"/>
      <c r="O107" s="241"/>
      <c r="P107" s="241"/>
      <c r="Q107" s="241"/>
      <c r="R107" s="241"/>
      <c r="S107" s="241"/>
      <c r="T107" s="242"/>
      <c r="AT107" s="243" t="s">
        <v>141</v>
      </c>
      <c r="AU107" s="243" t="s">
        <v>139</v>
      </c>
      <c r="AV107" s="11" t="s">
        <v>139</v>
      </c>
      <c r="AW107" s="11" t="s">
        <v>36</v>
      </c>
      <c r="AX107" s="11" t="s">
        <v>81</v>
      </c>
      <c r="AY107" s="243" t="s">
        <v>131</v>
      </c>
    </row>
    <row r="108" s="1" customFormat="1" ht="14.4" customHeight="1">
      <c r="B108" s="45"/>
      <c r="C108" s="244" t="s">
        <v>165</v>
      </c>
      <c r="D108" s="244" t="s">
        <v>161</v>
      </c>
      <c r="E108" s="245" t="s">
        <v>174</v>
      </c>
      <c r="F108" s="246" t="s">
        <v>175</v>
      </c>
      <c r="G108" s="247" t="s">
        <v>136</v>
      </c>
      <c r="H108" s="248">
        <v>20</v>
      </c>
      <c r="I108" s="249"/>
      <c r="J108" s="250">
        <f>ROUND(I108*H108,2)</f>
        <v>0</v>
      </c>
      <c r="K108" s="246" t="s">
        <v>137</v>
      </c>
      <c r="L108" s="251"/>
      <c r="M108" s="252" t="s">
        <v>21</v>
      </c>
      <c r="N108" s="253" t="s">
        <v>45</v>
      </c>
      <c r="O108" s="46"/>
      <c r="P108" s="229">
        <f>O108*H108</f>
        <v>0</v>
      </c>
      <c r="Q108" s="229">
        <v>0.17599999999999999</v>
      </c>
      <c r="R108" s="229">
        <f>Q108*H108</f>
        <v>3.5199999999999996</v>
      </c>
      <c r="S108" s="229">
        <v>0</v>
      </c>
      <c r="T108" s="230">
        <f>S108*H108</f>
        <v>0</v>
      </c>
      <c r="AR108" s="23" t="s">
        <v>165</v>
      </c>
      <c r="AT108" s="23" t="s">
        <v>161</v>
      </c>
      <c r="AU108" s="23" t="s">
        <v>139</v>
      </c>
      <c r="AY108" s="23" t="s">
        <v>131</v>
      </c>
      <c r="BE108" s="231">
        <f>IF(N108="základní",J108,0)</f>
        <v>0</v>
      </c>
      <c r="BF108" s="231">
        <f>IF(N108="snížená",J108,0)</f>
        <v>0</v>
      </c>
      <c r="BG108" s="231">
        <f>IF(N108="zákl. přenesená",J108,0)</f>
        <v>0</v>
      </c>
      <c r="BH108" s="231">
        <f>IF(N108="sníž. přenesená",J108,0)</f>
        <v>0</v>
      </c>
      <c r="BI108" s="231">
        <f>IF(N108="nulová",J108,0)</f>
        <v>0</v>
      </c>
      <c r="BJ108" s="23" t="s">
        <v>139</v>
      </c>
      <c r="BK108" s="231">
        <f>ROUND(I108*H108,2)</f>
        <v>0</v>
      </c>
      <c r="BL108" s="23" t="s">
        <v>138</v>
      </c>
      <c r="BM108" s="23" t="s">
        <v>176</v>
      </c>
    </row>
    <row r="109" s="1" customFormat="1" ht="22.8" customHeight="1">
      <c r="B109" s="45"/>
      <c r="C109" s="220" t="s">
        <v>177</v>
      </c>
      <c r="D109" s="220" t="s">
        <v>133</v>
      </c>
      <c r="E109" s="221" t="s">
        <v>178</v>
      </c>
      <c r="F109" s="222" t="s">
        <v>179</v>
      </c>
      <c r="G109" s="223" t="s">
        <v>136</v>
      </c>
      <c r="H109" s="224">
        <v>64.5</v>
      </c>
      <c r="I109" s="225"/>
      <c r="J109" s="226">
        <f>ROUND(I109*H109,2)</f>
        <v>0</v>
      </c>
      <c r="K109" s="222" t="s">
        <v>137</v>
      </c>
      <c r="L109" s="71"/>
      <c r="M109" s="227" t="s">
        <v>21</v>
      </c>
      <c r="N109" s="228" t="s">
        <v>45</v>
      </c>
      <c r="O109" s="46"/>
      <c r="P109" s="229">
        <f>O109*H109</f>
        <v>0</v>
      </c>
      <c r="Q109" s="229">
        <v>0.10100000000000001</v>
      </c>
      <c r="R109" s="229">
        <f>Q109*H109</f>
        <v>6.5145000000000008</v>
      </c>
      <c r="S109" s="229">
        <v>0</v>
      </c>
      <c r="T109" s="230">
        <f>S109*H109</f>
        <v>0</v>
      </c>
      <c r="AR109" s="23" t="s">
        <v>138</v>
      </c>
      <c r="AT109" s="23" t="s">
        <v>133</v>
      </c>
      <c r="AU109" s="23" t="s">
        <v>139</v>
      </c>
      <c r="AY109" s="23" t="s">
        <v>131</v>
      </c>
      <c r="BE109" s="231">
        <f>IF(N109="základní",J109,0)</f>
        <v>0</v>
      </c>
      <c r="BF109" s="231">
        <f>IF(N109="snížená",J109,0)</f>
        <v>0</v>
      </c>
      <c r="BG109" s="231">
        <f>IF(N109="zákl. přenesená",J109,0)</f>
        <v>0</v>
      </c>
      <c r="BH109" s="231">
        <f>IF(N109="sníž. přenesená",J109,0)</f>
        <v>0</v>
      </c>
      <c r="BI109" s="231">
        <f>IF(N109="nulová",J109,0)</f>
        <v>0</v>
      </c>
      <c r="BJ109" s="23" t="s">
        <v>139</v>
      </c>
      <c r="BK109" s="231">
        <f>ROUND(I109*H109,2)</f>
        <v>0</v>
      </c>
      <c r="BL109" s="23" t="s">
        <v>138</v>
      </c>
      <c r="BM109" s="23" t="s">
        <v>180</v>
      </c>
    </row>
    <row r="110" s="1" customFormat="1" ht="14.4" customHeight="1">
      <c r="B110" s="45"/>
      <c r="C110" s="244" t="s">
        <v>181</v>
      </c>
      <c r="D110" s="244" t="s">
        <v>161</v>
      </c>
      <c r="E110" s="245" t="s">
        <v>182</v>
      </c>
      <c r="F110" s="246" t="s">
        <v>183</v>
      </c>
      <c r="G110" s="247" t="s">
        <v>136</v>
      </c>
      <c r="H110" s="248">
        <v>74.174999999999997</v>
      </c>
      <c r="I110" s="249"/>
      <c r="J110" s="250">
        <f>ROUND(I110*H110,2)</f>
        <v>0</v>
      </c>
      <c r="K110" s="246" t="s">
        <v>137</v>
      </c>
      <c r="L110" s="251"/>
      <c r="M110" s="252" t="s">
        <v>21</v>
      </c>
      <c r="N110" s="253" t="s">
        <v>45</v>
      </c>
      <c r="O110" s="46"/>
      <c r="P110" s="229">
        <f>O110*H110</f>
        <v>0</v>
      </c>
      <c r="Q110" s="229">
        <v>0.108</v>
      </c>
      <c r="R110" s="229">
        <f>Q110*H110</f>
        <v>8.0108999999999995</v>
      </c>
      <c r="S110" s="229">
        <v>0</v>
      </c>
      <c r="T110" s="230">
        <f>S110*H110</f>
        <v>0</v>
      </c>
      <c r="AR110" s="23" t="s">
        <v>165</v>
      </c>
      <c r="AT110" s="23" t="s">
        <v>161</v>
      </c>
      <c r="AU110" s="23" t="s">
        <v>139</v>
      </c>
      <c r="AY110" s="23" t="s">
        <v>131</v>
      </c>
      <c r="BE110" s="231">
        <f>IF(N110="základní",J110,0)</f>
        <v>0</v>
      </c>
      <c r="BF110" s="231">
        <f>IF(N110="snížená",J110,0)</f>
        <v>0</v>
      </c>
      <c r="BG110" s="231">
        <f>IF(N110="zákl. přenesená",J110,0)</f>
        <v>0</v>
      </c>
      <c r="BH110" s="231">
        <f>IF(N110="sníž. přenesená",J110,0)</f>
        <v>0</v>
      </c>
      <c r="BI110" s="231">
        <f>IF(N110="nulová",J110,0)</f>
        <v>0</v>
      </c>
      <c r="BJ110" s="23" t="s">
        <v>139</v>
      </c>
      <c r="BK110" s="231">
        <f>ROUND(I110*H110,2)</f>
        <v>0</v>
      </c>
      <c r="BL110" s="23" t="s">
        <v>138</v>
      </c>
      <c r="BM110" s="23" t="s">
        <v>184</v>
      </c>
    </row>
    <row r="111" s="11" customFormat="1">
      <c r="B111" s="232"/>
      <c r="C111" s="233"/>
      <c r="D111" s="234" t="s">
        <v>141</v>
      </c>
      <c r="E111" s="233"/>
      <c r="F111" s="236" t="s">
        <v>185</v>
      </c>
      <c r="G111" s="233"/>
      <c r="H111" s="237">
        <v>74.174999999999997</v>
      </c>
      <c r="I111" s="238"/>
      <c r="J111" s="233"/>
      <c r="K111" s="233"/>
      <c r="L111" s="239"/>
      <c r="M111" s="240"/>
      <c r="N111" s="241"/>
      <c r="O111" s="241"/>
      <c r="P111" s="241"/>
      <c r="Q111" s="241"/>
      <c r="R111" s="241"/>
      <c r="S111" s="241"/>
      <c r="T111" s="242"/>
      <c r="AT111" s="243" t="s">
        <v>141</v>
      </c>
      <c r="AU111" s="243" t="s">
        <v>139</v>
      </c>
      <c r="AV111" s="11" t="s">
        <v>139</v>
      </c>
      <c r="AW111" s="11" t="s">
        <v>6</v>
      </c>
      <c r="AX111" s="11" t="s">
        <v>81</v>
      </c>
      <c r="AY111" s="243" t="s">
        <v>131</v>
      </c>
    </row>
    <row r="112" s="10" customFormat="1" ht="29.88" customHeight="1">
      <c r="B112" s="204"/>
      <c r="C112" s="205"/>
      <c r="D112" s="206" t="s">
        <v>72</v>
      </c>
      <c r="E112" s="218" t="s">
        <v>160</v>
      </c>
      <c r="F112" s="218" t="s">
        <v>186</v>
      </c>
      <c r="G112" s="205"/>
      <c r="H112" s="205"/>
      <c r="I112" s="208"/>
      <c r="J112" s="219">
        <f>BK112</f>
        <v>0</v>
      </c>
      <c r="K112" s="205"/>
      <c r="L112" s="210"/>
      <c r="M112" s="211"/>
      <c r="N112" s="212"/>
      <c r="O112" s="212"/>
      <c r="P112" s="213">
        <f>SUM(P113:P235)</f>
        <v>0</v>
      </c>
      <c r="Q112" s="212"/>
      <c r="R112" s="213">
        <f>SUM(R113:R235)</f>
        <v>36.827729079999997</v>
      </c>
      <c r="S112" s="212"/>
      <c r="T112" s="214">
        <f>SUM(T113:T235)</f>
        <v>0</v>
      </c>
      <c r="AR112" s="215" t="s">
        <v>81</v>
      </c>
      <c r="AT112" s="216" t="s">
        <v>72</v>
      </c>
      <c r="AU112" s="216" t="s">
        <v>81</v>
      </c>
      <c r="AY112" s="215" t="s">
        <v>131</v>
      </c>
      <c r="BK112" s="217">
        <f>SUM(BK113:BK235)</f>
        <v>0</v>
      </c>
    </row>
    <row r="113" s="1" customFormat="1" ht="14.4" customHeight="1">
      <c r="B113" s="45"/>
      <c r="C113" s="220" t="s">
        <v>187</v>
      </c>
      <c r="D113" s="220" t="s">
        <v>133</v>
      </c>
      <c r="E113" s="221" t="s">
        <v>188</v>
      </c>
      <c r="F113" s="222" t="s">
        <v>189</v>
      </c>
      <c r="G113" s="223" t="s">
        <v>136</v>
      </c>
      <c r="H113" s="224">
        <v>391.31999999999999</v>
      </c>
      <c r="I113" s="225"/>
      <c r="J113" s="226">
        <f>ROUND(I113*H113,2)</f>
        <v>0</v>
      </c>
      <c r="K113" s="222" t="s">
        <v>137</v>
      </c>
      <c r="L113" s="71"/>
      <c r="M113" s="227" t="s">
        <v>21</v>
      </c>
      <c r="N113" s="228" t="s">
        <v>45</v>
      </c>
      <c r="O113" s="46"/>
      <c r="P113" s="229">
        <f>O113*H113</f>
        <v>0</v>
      </c>
      <c r="Q113" s="229">
        <v>0.0054599999999999996</v>
      </c>
      <c r="R113" s="229">
        <f>Q113*H113</f>
        <v>2.1366071999999998</v>
      </c>
      <c r="S113" s="229">
        <v>0</v>
      </c>
      <c r="T113" s="230">
        <f>S113*H113</f>
        <v>0</v>
      </c>
      <c r="AR113" s="23" t="s">
        <v>138</v>
      </c>
      <c r="AT113" s="23" t="s">
        <v>133</v>
      </c>
      <c r="AU113" s="23" t="s">
        <v>139</v>
      </c>
      <c r="AY113" s="23" t="s">
        <v>131</v>
      </c>
      <c r="BE113" s="231">
        <f>IF(N113="základní",J113,0)</f>
        <v>0</v>
      </c>
      <c r="BF113" s="231">
        <f>IF(N113="snížená",J113,0)</f>
        <v>0</v>
      </c>
      <c r="BG113" s="231">
        <f>IF(N113="zákl. přenesená",J113,0)</f>
        <v>0</v>
      </c>
      <c r="BH113" s="231">
        <f>IF(N113="sníž. přenesená",J113,0)</f>
        <v>0</v>
      </c>
      <c r="BI113" s="231">
        <f>IF(N113="nulová",J113,0)</f>
        <v>0</v>
      </c>
      <c r="BJ113" s="23" t="s">
        <v>139</v>
      </c>
      <c r="BK113" s="231">
        <f>ROUND(I113*H113,2)</f>
        <v>0</v>
      </c>
      <c r="BL113" s="23" t="s">
        <v>138</v>
      </c>
      <c r="BM113" s="23" t="s">
        <v>190</v>
      </c>
    </row>
    <row r="114" s="12" customFormat="1">
      <c r="B114" s="254"/>
      <c r="C114" s="255"/>
      <c r="D114" s="234" t="s">
        <v>141</v>
      </c>
      <c r="E114" s="256" t="s">
        <v>21</v>
      </c>
      <c r="F114" s="257" t="s">
        <v>191</v>
      </c>
      <c r="G114" s="255"/>
      <c r="H114" s="256" t="s">
        <v>21</v>
      </c>
      <c r="I114" s="258"/>
      <c r="J114" s="255"/>
      <c r="K114" s="255"/>
      <c r="L114" s="259"/>
      <c r="M114" s="260"/>
      <c r="N114" s="261"/>
      <c r="O114" s="261"/>
      <c r="P114" s="261"/>
      <c r="Q114" s="261"/>
      <c r="R114" s="261"/>
      <c r="S114" s="261"/>
      <c r="T114" s="262"/>
      <c r="AT114" s="263" t="s">
        <v>141</v>
      </c>
      <c r="AU114" s="263" t="s">
        <v>139</v>
      </c>
      <c r="AV114" s="12" t="s">
        <v>81</v>
      </c>
      <c r="AW114" s="12" t="s">
        <v>36</v>
      </c>
      <c r="AX114" s="12" t="s">
        <v>73</v>
      </c>
      <c r="AY114" s="263" t="s">
        <v>131</v>
      </c>
    </row>
    <row r="115" s="11" customFormat="1">
      <c r="B115" s="232"/>
      <c r="C115" s="233"/>
      <c r="D115" s="234" t="s">
        <v>141</v>
      </c>
      <c r="E115" s="235" t="s">
        <v>21</v>
      </c>
      <c r="F115" s="236" t="s">
        <v>192</v>
      </c>
      <c r="G115" s="233"/>
      <c r="H115" s="237">
        <v>196.65000000000001</v>
      </c>
      <c r="I115" s="238"/>
      <c r="J115" s="233"/>
      <c r="K115" s="233"/>
      <c r="L115" s="239"/>
      <c r="M115" s="240"/>
      <c r="N115" s="241"/>
      <c r="O115" s="241"/>
      <c r="P115" s="241"/>
      <c r="Q115" s="241"/>
      <c r="R115" s="241"/>
      <c r="S115" s="241"/>
      <c r="T115" s="242"/>
      <c r="AT115" s="243" t="s">
        <v>141</v>
      </c>
      <c r="AU115" s="243" t="s">
        <v>139</v>
      </c>
      <c r="AV115" s="11" t="s">
        <v>139</v>
      </c>
      <c r="AW115" s="11" t="s">
        <v>36</v>
      </c>
      <c r="AX115" s="11" t="s">
        <v>73</v>
      </c>
      <c r="AY115" s="243" t="s">
        <v>131</v>
      </c>
    </row>
    <row r="116" s="11" customFormat="1">
      <c r="B116" s="232"/>
      <c r="C116" s="233"/>
      <c r="D116" s="234" t="s">
        <v>141</v>
      </c>
      <c r="E116" s="235" t="s">
        <v>21</v>
      </c>
      <c r="F116" s="236" t="s">
        <v>193</v>
      </c>
      <c r="G116" s="233"/>
      <c r="H116" s="237">
        <v>43.784999999999997</v>
      </c>
      <c r="I116" s="238"/>
      <c r="J116" s="233"/>
      <c r="K116" s="233"/>
      <c r="L116" s="239"/>
      <c r="M116" s="240"/>
      <c r="N116" s="241"/>
      <c r="O116" s="241"/>
      <c r="P116" s="241"/>
      <c r="Q116" s="241"/>
      <c r="R116" s="241"/>
      <c r="S116" s="241"/>
      <c r="T116" s="242"/>
      <c r="AT116" s="243" t="s">
        <v>141</v>
      </c>
      <c r="AU116" s="243" t="s">
        <v>139</v>
      </c>
      <c r="AV116" s="11" t="s">
        <v>139</v>
      </c>
      <c r="AW116" s="11" t="s">
        <v>36</v>
      </c>
      <c r="AX116" s="11" t="s">
        <v>73</v>
      </c>
      <c r="AY116" s="243" t="s">
        <v>131</v>
      </c>
    </row>
    <row r="117" s="11" customFormat="1">
      <c r="B117" s="232"/>
      <c r="C117" s="233"/>
      <c r="D117" s="234" t="s">
        <v>141</v>
      </c>
      <c r="E117" s="235" t="s">
        <v>21</v>
      </c>
      <c r="F117" s="236" t="s">
        <v>194</v>
      </c>
      <c r="G117" s="233"/>
      <c r="H117" s="237">
        <v>5.7000000000000002</v>
      </c>
      <c r="I117" s="238"/>
      <c r="J117" s="233"/>
      <c r="K117" s="233"/>
      <c r="L117" s="239"/>
      <c r="M117" s="240"/>
      <c r="N117" s="241"/>
      <c r="O117" s="241"/>
      <c r="P117" s="241"/>
      <c r="Q117" s="241"/>
      <c r="R117" s="241"/>
      <c r="S117" s="241"/>
      <c r="T117" s="242"/>
      <c r="AT117" s="243" t="s">
        <v>141</v>
      </c>
      <c r="AU117" s="243" t="s">
        <v>139</v>
      </c>
      <c r="AV117" s="11" t="s">
        <v>139</v>
      </c>
      <c r="AW117" s="11" t="s">
        <v>36</v>
      </c>
      <c r="AX117" s="11" t="s">
        <v>73</v>
      </c>
      <c r="AY117" s="243" t="s">
        <v>131</v>
      </c>
    </row>
    <row r="118" s="11" customFormat="1">
      <c r="B118" s="232"/>
      <c r="C118" s="233"/>
      <c r="D118" s="234" t="s">
        <v>141</v>
      </c>
      <c r="E118" s="235" t="s">
        <v>21</v>
      </c>
      <c r="F118" s="236" t="s">
        <v>195</v>
      </c>
      <c r="G118" s="233"/>
      <c r="H118" s="237">
        <v>11.4</v>
      </c>
      <c r="I118" s="238"/>
      <c r="J118" s="233"/>
      <c r="K118" s="233"/>
      <c r="L118" s="239"/>
      <c r="M118" s="240"/>
      <c r="N118" s="241"/>
      <c r="O118" s="241"/>
      <c r="P118" s="241"/>
      <c r="Q118" s="241"/>
      <c r="R118" s="241"/>
      <c r="S118" s="241"/>
      <c r="T118" s="242"/>
      <c r="AT118" s="243" t="s">
        <v>141</v>
      </c>
      <c r="AU118" s="243" t="s">
        <v>139</v>
      </c>
      <c r="AV118" s="11" t="s">
        <v>139</v>
      </c>
      <c r="AW118" s="11" t="s">
        <v>36</v>
      </c>
      <c r="AX118" s="11" t="s">
        <v>73</v>
      </c>
      <c r="AY118" s="243" t="s">
        <v>131</v>
      </c>
    </row>
    <row r="119" s="12" customFormat="1">
      <c r="B119" s="254"/>
      <c r="C119" s="255"/>
      <c r="D119" s="234" t="s">
        <v>141</v>
      </c>
      <c r="E119" s="256" t="s">
        <v>21</v>
      </c>
      <c r="F119" s="257" t="s">
        <v>196</v>
      </c>
      <c r="G119" s="255"/>
      <c r="H119" s="256" t="s">
        <v>21</v>
      </c>
      <c r="I119" s="258"/>
      <c r="J119" s="255"/>
      <c r="K119" s="255"/>
      <c r="L119" s="259"/>
      <c r="M119" s="260"/>
      <c r="N119" s="261"/>
      <c r="O119" s="261"/>
      <c r="P119" s="261"/>
      <c r="Q119" s="261"/>
      <c r="R119" s="261"/>
      <c r="S119" s="261"/>
      <c r="T119" s="262"/>
      <c r="AT119" s="263" t="s">
        <v>141</v>
      </c>
      <c r="AU119" s="263" t="s">
        <v>139</v>
      </c>
      <c r="AV119" s="12" t="s">
        <v>81</v>
      </c>
      <c r="AW119" s="12" t="s">
        <v>36</v>
      </c>
      <c r="AX119" s="12" t="s">
        <v>73</v>
      </c>
      <c r="AY119" s="263" t="s">
        <v>131</v>
      </c>
    </row>
    <row r="120" s="11" customFormat="1">
      <c r="B120" s="232"/>
      <c r="C120" s="233"/>
      <c r="D120" s="234" t="s">
        <v>141</v>
      </c>
      <c r="E120" s="235" t="s">
        <v>21</v>
      </c>
      <c r="F120" s="236" t="s">
        <v>197</v>
      </c>
      <c r="G120" s="233"/>
      <c r="H120" s="237">
        <v>82.799999999999997</v>
      </c>
      <c r="I120" s="238"/>
      <c r="J120" s="233"/>
      <c r="K120" s="233"/>
      <c r="L120" s="239"/>
      <c r="M120" s="240"/>
      <c r="N120" s="241"/>
      <c r="O120" s="241"/>
      <c r="P120" s="241"/>
      <c r="Q120" s="241"/>
      <c r="R120" s="241"/>
      <c r="S120" s="241"/>
      <c r="T120" s="242"/>
      <c r="AT120" s="243" t="s">
        <v>141</v>
      </c>
      <c r="AU120" s="243" t="s">
        <v>139</v>
      </c>
      <c r="AV120" s="11" t="s">
        <v>139</v>
      </c>
      <c r="AW120" s="11" t="s">
        <v>36</v>
      </c>
      <c r="AX120" s="11" t="s">
        <v>73</v>
      </c>
      <c r="AY120" s="243" t="s">
        <v>131</v>
      </c>
    </row>
    <row r="121" s="11" customFormat="1">
      <c r="B121" s="232"/>
      <c r="C121" s="233"/>
      <c r="D121" s="234" t="s">
        <v>141</v>
      </c>
      <c r="E121" s="235" t="s">
        <v>21</v>
      </c>
      <c r="F121" s="236" t="s">
        <v>193</v>
      </c>
      <c r="G121" s="233"/>
      <c r="H121" s="237">
        <v>43.784999999999997</v>
      </c>
      <c r="I121" s="238"/>
      <c r="J121" s="233"/>
      <c r="K121" s="233"/>
      <c r="L121" s="239"/>
      <c r="M121" s="240"/>
      <c r="N121" s="241"/>
      <c r="O121" s="241"/>
      <c r="P121" s="241"/>
      <c r="Q121" s="241"/>
      <c r="R121" s="241"/>
      <c r="S121" s="241"/>
      <c r="T121" s="242"/>
      <c r="AT121" s="243" t="s">
        <v>141</v>
      </c>
      <c r="AU121" s="243" t="s">
        <v>139</v>
      </c>
      <c r="AV121" s="11" t="s">
        <v>139</v>
      </c>
      <c r="AW121" s="11" t="s">
        <v>36</v>
      </c>
      <c r="AX121" s="11" t="s">
        <v>73</v>
      </c>
      <c r="AY121" s="243" t="s">
        <v>131</v>
      </c>
    </row>
    <row r="122" s="11" customFormat="1">
      <c r="B122" s="232"/>
      <c r="C122" s="233"/>
      <c r="D122" s="234" t="s">
        <v>141</v>
      </c>
      <c r="E122" s="235" t="s">
        <v>21</v>
      </c>
      <c r="F122" s="236" t="s">
        <v>198</v>
      </c>
      <c r="G122" s="233"/>
      <c r="H122" s="237">
        <v>2.3999999999999999</v>
      </c>
      <c r="I122" s="238"/>
      <c r="J122" s="233"/>
      <c r="K122" s="233"/>
      <c r="L122" s="239"/>
      <c r="M122" s="240"/>
      <c r="N122" s="241"/>
      <c r="O122" s="241"/>
      <c r="P122" s="241"/>
      <c r="Q122" s="241"/>
      <c r="R122" s="241"/>
      <c r="S122" s="241"/>
      <c r="T122" s="242"/>
      <c r="AT122" s="243" t="s">
        <v>141</v>
      </c>
      <c r="AU122" s="243" t="s">
        <v>139</v>
      </c>
      <c r="AV122" s="11" t="s">
        <v>139</v>
      </c>
      <c r="AW122" s="11" t="s">
        <v>36</v>
      </c>
      <c r="AX122" s="11" t="s">
        <v>73</v>
      </c>
      <c r="AY122" s="243" t="s">
        <v>131</v>
      </c>
    </row>
    <row r="123" s="11" customFormat="1">
      <c r="B123" s="232"/>
      <c r="C123" s="233"/>
      <c r="D123" s="234" t="s">
        <v>141</v>
      </c>
      <c r="E123" s="235" t="s">
        <v>21</v>
      </c>
      <c r="F123" s="236" t="s">
        <v>199</v>
      </c>
      <c r="G123" s="233"/>
      <c r="H123" s="237">
        <v>4.7999999999999998</v>
      </c>
      <c r="I123" s="238"/>
      <c r="J123" s="233"/>
      <c r="K123" s="233"/>
      <c r="L123" s="239"/>
      <c r="M123" s="240"/>
      <c r="N123" s="241"/>
      <c r="O123" s="241"/>
      <c r="P123" s="241"/>
      <c r="Q123" s="241"/>
      <c r="R123" s="241"/>
      <c r="S123" s="241"/>
      <c r="T123" s="242"/>
      <c r="AT123" s="243" t="s">
        <v>141</v>
      </c>
      <c r="AU123" s="243" t="s">
        <v>139</v>
      </c>
      <c r="AV123" s="11" t="s">
        <v>139</v>
      </c>
      <c r="AW123" s="11" t="s">
        <v>36</v>
      </c>
      <c r="AX123" s="11" t="s">
        <v>73</v>
      </c>
      <c r="AY123" s="243" t="s">
        <v>131</v>
      </c>
    </row>
    <row r="124" s="13" customFormat="1">
      <c r="B124" s="264"/>
      <c r="C124" s="265"/>
      <c r="D124" s="234" t="s">
        <v>141</v>
      </c>
      <c r="E124" s="266" t="s">
        <v>21</v>
      </c>
      <c r="F124" s="267" t="s">
        <v>200</v>
      </c>
      <c r="G124" s="265"/>
      <c r="H124" s="268">
        <v>391.31999999999999</v>
      </c>
      <c r="I124" s="269"/>
      <c r="J124" s="265"/>
      <c r="K124" s="265"/>
      <c r="L124" s="270"/>
      <c r="M124" s="271"/>
      <c r="N124" s="272"/>
      <c r="O124" s="272"/>
      <c r="P124" s="272"/>
      <c r="Q124" s="272"/>
      <c r="R124" s="272"/>
      <c r="S124" s="272"/>
      <c r="T124" s="273"/>
      <c r="AT124" s="274" t="s">
        <v>141</v>
      </c>
      <c r="AU124" s="274" t="s">
        <v>139</v>
      </c>
      <c r="AV124" s="13" t="s">
        <v>138</v>
      </c>
      <c r="AW124" s="13" t="s">
        <v>36</v>
      </c>
      <c r="AX124" s="13" t="s">
        <v>81</v>
      </c>
      <c r="AY124" s="274" t="s">
        <v>131</v>
      </c>
    </row>
    <row r="125" s="1" customFormat="1" ht="22.8" customHeight="1">
      <c r="B125" s="45"/>
      <c r="C125" s="220" t="s">
        <v>201</v>
      </c>
      <c r="D125" s="220" t="s">
        <v>133</v>
      </c>
      <c r="E125" s="221" t="s">
        <v>202</v>
      </c>
      <c r="F125" s="222" t="s">
        <v>203</v>
      </c>
      <c r="G125" s="223" t="s">
        <v>136</v>
      </c>
      <c r="H125" s="224">
        <v>391.31999999999999</v>
      </c>
      <c r="I125" s="225"/>
      <c r="J125" s="226">
        <f>ROUND(I125*H125,2)</f>
        <v>0</v>
      </c>
      <c r="K125" s="222" t="s">
        <v>137</v>
      </c>
      <c r="L125" s="71"/>
      <c r="M125" s="227" t="s">
        <v>21</v>
      </c>
      <c r="N125" s="228" t="s">
        <v>45</v>
      </c>
      <c r="O125" s="46"/>
      <c r="P125" s="229">
        <f>O125*H125</f>
        <v>0</v>
      </c>
      <c r="Q125" s="229">
        <v>0.0020999999999999999</v>
      </c>
      <c r="R125" s="229">
        <f>Q125*H125</f>
        <v>0.82177199999999995</v>
      </c>
      <c r="S125" s="229">
        <v>0</v>
      </c>
      <c r="T125" s="230">
        <f>S125*H125</f>
        <v>0</v>
      </c>
      <c r="AR125" s="23" t="s">
        <v>138</v>
      </c>
      <c r="AT125" s="23" t="s">
        <v>133</v>
      </c>
      <c r="AU125" s="23" t="s">
        <v>139</v>
      </c>
      <c r="AY125" s="23" t="s">
        <v>131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23" t="s">
        <v>139</v>
      </c>
      <c r="BK125" s="231">
        <f>ROUND(I125*H125,2)</f>
        <v>0</v>
      </c>
      <c r="BL125" s="23" t="s">
        <v>138</v>
      </c>
      <c r="BM125" s="23" t="s">
        <v>204</v>
      </c>
    </row>
    <row r="126" s="1" customFormat="1" ht="22.8" customHeight="1">
      <c r="B126" s="45"/>
      <c r="C126" s="220" t="s">
        <v>205</v>
      </c>
      <c r="D126" s="220" t="s">
        <v>133</v>
      </c>
      <c r="E126" s="221" t="s">
        <v>206</v>
      </c>
      <c r="F126" s="222" t="s">
        <v>207</v>
      </c>
      <c r="G126" s="223" t="s">
        <v>136</v>
      </c>
      <c r="H126" s="224">
        <v>149.00999999999999</v>
      </c>
      <c r="I126" s="225"/>
      <c r="J126" s="226">
        <f>ROUND(I126*H126,2)</f>
        <v>0</v>
      </c>
      <c r="K126" s="222" t="s">
        <v>137</v>
      </c>
      <c r="L126" s="71"/>
      <c r="M126" s="227" t="s">
        <v>21</v>
      </c>
      <c r="N126" s="228" t="s">
        <v>45</v>
      </c>
      <c r="O126" s="46"/>
      <c r="P126" s="229">
        <f>O126*H126</f>
        <v>0</v>
      </c>
      <c r="Q126" s="229">
        <v>0.0082500000000000004</v>
      </c>
      <c r="R126" s="229">
        <f>Q126*H126</f>
        <v>1.2293324999999999</v>
      </c>
      <c r="S126" s="229">
        <v>0</v>
      </c>
      <c r="T126" s="230">
        <f>S126*H126</f>
        <v>0</v>
      </c>
      <c r="AR126" s="23" t="s">
        <v>138</v>
      </c>
      <c r="AT126" s="23" t="s">
        <v>133</v>
      </c>
      <c r="AU126" s="23" t="s">
        <v>139</v>
      </c>
      <c r="AY126" s="23" t="s">
        <v>131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23" t="s">
        <v>139</v>
      </c>
      <c r="BK126" s="231">
        <f>ROUND(I126*H126,2)</f>
        <v>0</v>
      </c>
      <c r="BL126" s="23" t="s">
        <v>138</v>
      </c>
      <c r="BM126" s="23" t="s">
        <v>208</v>
      </c>
    </row>
    <row r="127" s="12" customFormat="1">
      <c r="B127" s="254"/>
      <c r="C127" s="255"/>
      <c r="D127" s="234" t="s">
        <v>141</v>
      </c>
      <c r="E127" s="256" t="s">
        <v>21</v>
      </c>
      <c r="F127" s="257" t="s">
        <v>209</v>
      </c>
      <c r="G127" s="255"/>
      <c r="H127" s="256" t="s">
        <v>21</v>
      </c>
      <c r="I127" s="258"/>
      <c r="J127" s="255"/>
      <c r="K127" s="255"/>
      <c r="L127" s="259"/>
      <c r="M127" s="260"/>
      <c r="N127" s="261"/>
      <c r="O127" s="261"/>
      <c r="P127" s="261"/>
      <c r="Q127" s="261"/>
      <c r="R127" s="261"/>
      <c r="S127" s="261"/>
      <c r="T127" s="262"/>
      <c r="AT127" s="263" t="s">
        <v>141</v>
      </c>
      <c r="AU127" s="263" t="s">
        <v>139</v>
      </c>
      <c r="AV127" s="12" t="s">
        <v>81</v>
      </c>
      <c r="AW127" s="12" t="s">
        <v>36</v>
      </c>
      <c r="AX127" s="12" t="s">
        <v>73</v>
      </c>
      <c r="AY127" s="263" t="s">
        <v>131</v>
      </c>
    </row>
    <row r="128" s="11" customFormat="1">
      <c r="B128" s="232"/>
      <c r="C128" s="233"/>
      <c r="D128" s="234" t="s">
        <v>141</v>
      </c>
      <c r="E128" s="235" t="s">
        <v>21</v>
      </c>
      <c r="F128" s="236" t="s">
        <v>210</v>
      </c>
      <c r="G128" s="233"/>
      <c r="H128" s="237">
        <v>18</v>
      </c>
      <c r="I128" s="238"/>
      <c r="J128" s="233"/>
      <c r="K128" s="233"/>
      <c r="L128" s="239"/>
      <c r="M128" s="240"/>
      <c r="N128" s="241"/>
      <c r="O128" s="241"/>
      <c r="P128" s="241"/>
      <c r="Q128" s="241"/>
      <c r="R128" s="241"/>
      <c r="S128" s="241"/>
      <c r="T128" s="242"/>
      <c r="AT128" s="243" t="s">
        <v>141</v>
      </c>
      <c r="AU128" s="243" t="s">
        <v>139</v>
      </c>
      <c r="AV128" s="11" t="s">
        <v>139</v>
      </c>
      <c r="AW128" s="11" t="s">
        <v>36</v>
      </c>
      <c r="AX128" s="11" t="s">
        <v>73</v>
      </c>
      <c r="AY128" s="243" t="s">
        <v>131</v>
      </c>
    </row>
    <row r="129" s="11" customFormat="1">
      <c r="B129" s="232"/>
      <c r="C129" s="233"/>
      <c r="D129" s="234" t="s">
        <v>141</v>
      </c>
      <c r="E129" s="235" t="s">
        <v>21</v>
      </c>
      <c r="F129" s="236" t="s">
        <v>211</v>
      </c>
      <c r="G129" s="233"/>
      <c r="H129" s="237">
        <v>54.560000000000002</v>
      </c>
      <c r="I129" s="238"/>
      <c r="J129" s="233"/>
      <c r="K129" s="233"/>
      <c r="L129" s="239"/>
      <c r="M129" s="240"/>
      <c r="N129" s="241"/>
      <c r="O129" s="241"/>
      <c r="P129" s="241"/>
      <c r="Q129" s="241"/>
      <c r="R129" s="241"/>
      <c r="S129" s="241"/>
      <c r="T129" s="242"/>
      <c r="AT129" s="243" t="s">
        <v>141</v>
      </c>
      <c r="AU129" s="243" t="s">
        <v>139</v>
      </c>
      <c r="AV129" s="11" t="s">
        <v>139</v>
      </c>
      <c r="AW129" s="11" t="s">
        <v>36</v>
      </c>
      <c r="AX129" s="11" t="s">
        <v>73</v>
      </c>
      <c r="AY129" s="243" t="s">
        <v>131</v>
      </c>
    </row>
    <row r="130" s="12" customFormat="1">
      <c r="B130" s="254"/>
      <c r="C130" s="255"/>
      <c r="D130" s="234" t="s">
        <v>141</v>
      </c>
      <c r="E130" s="256" t="s">
        <v>21</v>
      </c>
      <c r="F130" s="257" t="s">
        <v>212</v>
      </c>
      <c r="G130" s="255"/>
      <c r="H130" s="256" t="s">
        <v>21</v>
      </c>
      <c r="I130" s="258"/>
      <c r="J130" s="255"/>
      <c r="K130" s="255"/>
      <c r="L130" s="259"/>
      <c r="M130" s="260"/>
      <c r="N130" s="261"/>
      <c r="O130" s="261"/>
      <c r="P130" s="261"/>
      <c r="Q130" s="261"/>
      <c r="R130" s="261"/>
      <c r="S130" s="261"/>
      <c r="T130" s="262"/>
      <c r="AT130" s="263" t="s">
        <v>141</v>
      </c>
      <c r="AU130" s="263" t="s">
        <v>139</v>
      </c>
      <c r="AV130" s="12" t="s">
        <v>81</v>
      </c>
      <c r="AW130" s="12" t="s">
        <v>36</v>
      </c>
      <c r="AX130" s="12" t="s">
        <v>73</v>
      </c>
      <c r="AY130" s="263" t="s">
        <v>131</v>
      </c>
    </row>
    <row r="131" s="11" customFormat="1">
      <c r="B131" s="232"/>
      <c r="C131" s="233"/>
      <c r="D131" s="234" t="s">
        <v>141</v>
      </c>
      <c r="E131" s="235" t="s">
        <v>21</v>
      </c>
      <c r="F131" s="236" t="s">
        <v>213</v>
      </c>
      <c r="G131" s="233"/>
      <c r="H131" s="237">
        <v>20.850000000000001</v>
      </c>
      <c r="I131" s="238"/>
      <c r="J131" s="233"/>
      <c r="K131" s="233"/>
      <c r="L131" s="239"/>
      <c r="M131" s="240"/>
      <c r="N131" s="241"/>
      <c r="O131" s="241"/>
      <c r="P131" s="241"/>
      <c r="Q131" s="241"/>
      <c r="R131" s="241"/>
      <c r="S131" s="241"/>
      <c r="T131" s="242"/>
      <c r="AT131" s="243" t="s">
        <v>141</v>
      </c>
      <c r="AU131" s="243" t="s">
        <v>139</v>
      </c>
      <c r="AV131" s="11" t="s">
        <v>139</v>
      </c>
      <c r="AW131" s="11" t="s">
        <v>36</v>
      </c>
      <c r="AX131" s="11" t="s">
        <v>73</v>
      </c>
      <c r="AY131" s="243" t="s">
        <v>131</v>
      </c>
    </row>
    <row r="132" s="11" customFormat="1">
      <c r="B132" s="232"/>
      <c r="C132" s="233"/>
      <c r="D132" s="234" t="s">
        <v>141</v>
      </c>
      <c r="E132" s="235" t="s">
        <v>21</v>
      </c>
      <c r="F132" s="236" t="s">
        <v>214</v>
      </c>
      <c r="G132" s="233"/>
      <c r="H132" s="237">
        <v>55.600000000000001</v>
      </c>
      <c r="I132" s="238"/>
      <c r="J132" s="233"/>
      <c r="K132" s="233"/>
      <c r="L132" s="239"/>
      <c r="M132" s="240"/>
      <c r="N132" s="241"/>
      <c r="O132" s="241"/>
      <c r="P132" s="241"/>
      <c r="Q132" s="241"/>
      <c r="R132" s="241"/>
      <c r="S132" s="241"/>
      <c r="T132" s="242"/>
      <c r="AT132" s="243" t="s">
        <v>141</v>
      </c>
      <c r="AU132" s="243" t="s">
        <v>139</v>
      </c>
      <c r="AV132" s="11" t="s">
        <v>139</v>
      </c>
      <c r="AW132" s="11" t="s">
        <v>36</v>
      </c>
      <c r="AX132" s="11" t="s">
        <v>73</v>
      </c>
      <c r="AY132" s="243" t="s">
        <v>131</v>
      </c>
    </row>
    <row r="133" s="13" customFormat="1">
      <c r="B133" s="264"/>
      <c r="C133" s="265"/>
      <c r="D133" s="234" t="s">
        <v>141</v>
      </c>
      <c r="E133" s="266" t="s">
        <v>21</v>
      </c>
      <c r="F133" s="267" t="s">
        <v>200</v>
      </c>
      <c r="G133" s="265"/>
      <c r="H133" s="268">
        <v>149.00999999999999</v>
      </c>
      <c r="I133" s="269"/>
      <c r="J133" s="265"/>
      <c r="K133" s="265"/>
      <c r="L133" s="270"/>
      <c r="M133" s="271"/>
      <c r="N133" s="272"/>
      <c r="O133" s="272"/>
      <c r="P133" s="272"/>
      <c r="Q133" s="272"/>
      <c r="R133" s="272"/>
      <c r="S133" s="272"/>
      <c r="T133" s="273"/>
      <c r="AT133" s="274" t="s">
        <v>141</v>
      </c>
      <c r="AU133" s="274" t="s">
        <v>139</v>
      </c>
      <c r="AV133" s="13" t="s">
        <v>138</v>
      </c>
      <c r="AW133" s="13" t="s">
        <v>36</v>
      </c>
      <c r="AX133" s="13" t="s">
        <v>81</v>
      </c>
      <c r="AY133" s="274" t="s">
        <v>131</v>
      </c>
    </row>
    <row r="134" s="1" customFormat="1" ht="14.4" customHeight="1">
      <c r="B134" s="45"/>
      <c r="C134" s="244" t="s">
        <v>215</v>
      </c>
      <c r="D134" s="244" t="s">
        <v>161</v>
      </c>
      <c r="E134" s="245" t="s">
        <v>216</v>
      </c>
      <c r="F134" s="246" t="s">
        <v>217</v>
      </c>
      <c r="G134" s="247" t="s">
        <v>136</v>
      </c>
      <c r="H134" s="248">
        <v>151.99000000000001</v>
      </c>
      <c r="I134" s="249"/>
      <c r="J134" s="250">
        <f>ROUND(I134*H134,2)</f>
        <v>0</v>
      </c>
      <c r="K134" s="246" t="s">
        <v>137</v>
      </c>
      <c r="L134" s="251"/>
      <c r="M134" s="252" t="s">
        <v>21</v>
      </c>
      <c r="N134" s="253" t="s">
        <v>45</v>
      </c>
      <c r="O134" s="46"/>
      <c r="P134" s="229">
        <f>O134*H134</f>
        <v>0</v>
      </c>
      <c r="Q134" s="229">
        <v>0.0011999999999999999</v>
      </c>
      <c r="R134" s="229">
        <f>Q134*H134</f>
        <v>0.182388</v>
      </c>
      <c r="S134" s="229">
        <v>0</v>
      </c>
      <c r="T134" s="230">
        <f>S134*H134</f>
        <v>0</v>
      </c>
      <c r="AR134" s="23" t="s">
        <v>165</v>
      </c>
      <c r="AT134" s="23" t="s">
        <v>161</v>
      </c>
      <c r="AU134" s="23" t="s">
        <v>139</v>
      </c>
      <c r="AY134" s="23" t="s">
        <v>131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23" t="s">
        <v>139</v>
      </c>
      <c r="BK134" s="231">
        <f>ROUND(I134*H134,2)</f>
        <v>0</v>
      </c>
      <c r="BL134" s="23" t="s">
        <v>138</v>
      </c>
      <c r="BM134" s="23" t="s">
        <v>218</v>
      </c>
    </row>
    <row r="135" s="11" customFormat="1">
      <c r="B135" s="232"/>
      <c r="C135" s="233"/>
      <c r="D135" s="234" t="s">
        <v>141</v>
      </c>
      <c r="E135" s="233"/>
      <c r="F135" s="236" t="s">
        <v>219</v>
      </c>
      <c r="G135" s="233"/>
      <c r="H135" s="237">
        <v>151.99000000000001</v>
      </c>
      <c r="I135" s="238"/>
      <c r="J135" s="233"/>
      <c r="K135" s="233"/>
      <c r="L135" s="239"/>
      <c r="M135" s="240"/>
      <c r="N135" s="241"/>
      <c r="O135" s="241"/>
      <c r="P135" s="241"/>
      <c r="Q135" s="241"/>
      <c r="R135" s="241"/>
      <c r="S135" s="241"/>
      <c r="T135" s="242"/>
      <c r="AT135" s="243" t="s">
        <v>141</v>
      </c>
      <c r="AU135" s="243" t="s">
        <v>139</v>
      </c>
      <c r="AV135" s="11" t="s">
        <v>139</v>
      </c>
      <c r="AW135" s="11" t="s">
        <v>6</v>
      </c>
      <c r="AX135" s="11" t="s">
        <v>81</v>
      </c>
      <c r="AY135" s="243" t="s">
        <v>131</v>
      </c>
    </row>
    <row r="136" s="1" customFormat="1" ht="22.8" customHeight="1">
      <c r="B136" s="45"/>
      <c r="C136" s="220" t="s">
        <v>10</v>
      </c>
      <c r="D136" s="220" t="s">
        <v>133</v>
      </c>
      <c r="E136" s="221" t="s">
        <v>220</v>
      </c>
      <c r="F136" s="222" t="s">
        <v>221</v>
      </c>
      <c r="G136" s="223" t="s">
        <v>136</v>
      </c>
      <c r="H136" s="224">
        <v>93.379999999999995</v>
      </c>
      <c r="I136" s="225"/>
      <c r="J136" s="226">
        <f>ROUND(I136*H136,2)</f>
        <v>0</v>
      </c>
      <c r="K136" s="222" t="s">
        <v>137</v>
      </c>
      <c r="L136" s="71"/>
      <c r="M136" s="227" t="s">
        <v>21</v>
      </c>
      <c r="N136" s="228" t="s">
        <v>45</v>
      </c>
      <c r="O136" s="46"/>
      <c r="P136" s="229">
        <f>O136*H136</f>
        <v>0</v>
      </c>
      <c r="Q136" s="229">
        <v>0.0082500000000000004</v>
      </c>
      <c r="R136" s="229">
        <f>Q136*H136</f>
        <v>0.77038499999999999</v>
      </c>
      <c r="S136" s="229">
        <v>0</v>
      </c>
      <c r="T136" s="230">
        <f>S136*H136</f>
        <v>0</v>
      </c>
      <c r="AR136" s="23" t="s">
        <v>138</v>
      </c>
      <c r="AT136" s="23" t="s">
        <v>133</v>
      </c>
      <c r="AU136" s="23" t="s">
        <v>139</v>
      </c>
      <c r="AY136" s="23" t="s">
        <v>131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23" t="s">
        <v>139</v>
      </c>
      <c r="BK136" s="231">
        <f>ROUND(I136*H136,2)</f>
        <v>0</v>
      </c>
      <c r="BL136" s="23" t="s">
        <v>138</v>
      </c>
      <c r="BM136" s="23" t="s">
        <v>222</v>
      </c>
    </row>
    <row r="137" s="12" customFormat="1">
      <c r="B137" s="254"/>
      <c r="C137" s="255"/>
      <c r="D137" s="234" t="s">
        <v>141</v>
      </c>
      <c r="E137" s="256" t="s">
        <v>21</v>
      </c>
      <c r="F137" s="257" t="s">
        <v>209</v>
      </c>
      <c r="G137" s="255"/>
      <c r="H137" s="256" t="s">
        <v>21</v>
      </c>
      <c r="I137" s="258"/>
      <c r="J137" s="255"/>
      <c r="K137" s="255"/>
      <c r="L137" s="259"/>
      <c r="M137" s="260"/>
      <c r="N137" s="261"/>
      <c r="O137" s="261"/>
      <c r="P137" s="261"/>
      <c r="Q137" s="261"/>
      <c r="R137" s="261"/>
      <c r="S137" s="261"/>
      <c r="T137" s="262"/>
      <c r="AT137" s="263" t="s">
        <v>141</v>
      </c>
      <c r="AU137" s="263" t="s">
        <v>139</v>
      </c>
      <c r="AV137" s="12" t="s">
        <v>81</v>
      </c>
      <c r="AW137" s="12" t="s">
        <v>36</v>
      </c>
      <c r="AX137" s="12" t="s">
        <v>73</v>
      </c>
      <c r="AY137" s="263" t="s">
        <v>131</v>
      </c>
    </row>
    <row r="138" s="11" customFormat="1">
      <c r="B138" s="232"/>
      <c r="C138" s="233"/>
      <c r="D138" s="234" t="s">
        <v>141</v>
      </c>
      <c r="E138" s="235" t="s">
        <v>21</v>
      </c>
      <c r="F138" s="236" t="s">
        <v>223</v>
      </c>
      <c r="G138" s="233"/>
      <c r="H138" s="237">
        <v>93.379999999999995</v>
      </c>
      <c r="I138" s="238"/>
      <c r="J138" s="233"/>
      <c r="K138" s="233"/>
      <c r="L138" s="239"/>
      <c r="M138" s="240"/>
      <c r="N138" s="241"/>
      <c r="O138" s="241"/>
      <c r="P138" s="241"/>
      <c r="Q138" s="241"/>
      <c r="R138" s="241"/>
      <c r="S138" s="241"/>
      <c r="T138" s="242"/>
      <c r="AT138" s="243" t="s">
        <v>141</v>
      </c>
      <c r="AU138" s="243" t="s">
        <v>139</v>
      </c>
      <c r="AV138" s="11" t="s">
        <v>139</v>
      </c>
      <c r="AW138" s="11" t="s">
        <v>36</v>
      </c>
      <c r="AX138" s="11" t="s">
        <v>81</v>
      </c>
      <c r="AY138" s="243" t="s">
        <v>131</v>
      </c>
    </row>
    <row r="139" s="1" customFormat="1" ht="14.4" customHeight="1">
      <c r="B139" s="45"/>
      <c r="C139" s="244" t="s">
        <v>224</v>
      </c>
      <c r="D139" s="244" t="s">
        <v>161</v>
      </c>
      <c r="E139" s="245" t="s">
        <v>225</v>
      </c>
      <c r="F139" s="246" t="s">
        <v>226</v>
      </c>
      <c r="G139" s="247" t="s">
        <v>136</v>
      </c>
      <c r="H139" s="248">
        <v>95.248000000000005</v>
      </c>
      <c r="I139" s="249"/>
      <c r="J139" s="250">
        <f>ROUND(I139*H139,2)</f>
        <v>0</v>
      </c>
      <c r="K139" s="246" t="s">
        <v>137</v>
      </c>
      <c r="L139" s="251"/>
      <c r="M139" s="252" t="s">
        <v>21</v>
      </c>
      <c r="N139" s="253" t="s">
        <v>45</v>
      </c>
      <c r="O139" s="46"/>
      <c r="P139" s="229">
        <f>O139*H139</f>
        <v>0</v>
      </c>
      <c r="Q139" s="229">
        <v>0.0013600000000000001</v>
      </c>
      <c r="R139" s="229">
        <f>Q139*H139</f>
        <v>0.12953728000000001</v>
      </c>
      <c r="S139" s="229">
        <v>0</v>
      </c>
      <c r="T139" s="230">
        <f>S139*H139</f>
        <v>0</v>
      </c>
      <c r="AR139" s="23" t="s">
        <v>165</v>
      </c>
      <c r="AT139" s="23" t="s">
        <v>161</v>
      </c>
      <c r="AU139" s="23" t="s">
        <v>139</v>
      </c>
      <c r="AY139" s="23" t="s">
        <v>131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23" t="s">
        <v>139</v>
      </c>
      <c r="BK139" s="231">
        <f>ROUND(I139*H139,2)</f>
        <v>0</v>
      </c>
      <c r="BL139" s="23" t="s">
        <v>138</v>
      </c>
      <c r="BM139" s="23" t="s">
        <v>227</v>
      </c>
    </row>
    <row r="140" s="11" customFormat="1">
      <c r="B140" s="232"/>
      <c r="C140" s="233"/>
      <c r="D140" s="234" t="s">
        <v>141</v>
      </c>
      <c r="E140" s="233"/>
      <c r="F140" s="236" t="s">
        <v>228</v>
      </c>
      <c r="G140" s="233"/>
      <c r="H140" s="237">
        <v>95.248000000000005</v>
      </c>
      <c r="I140" s="238"/>
      <c r="J140" s="233"/>
      <c r="K140" s="233"/>
      <c r="L140" s="239"/>
      <c r="M140" s="240"/>
      <c r="N140" s="241"/>
      <c r="O140" s="241"/>
      <c r="P140" s="241"/>
      <c r="Q140" s="241"/>
      <c r="R140" s="241"/>
      <c r="S140" s="241"/>
      <c r="T140" s="242"/>
      <c r="AT140" s="243" t="s">
        <v>141</v>
      </c>
      <c r="AU140" s="243" t="s">
        <v>139</v>
      </c>
      <c r="AV140" s="11" t="s">
        <v>139</v>
      </c>
      <c r="AW140" s="11" t="s">
        <v>6</v>
      </c>
      <c r="AX140" s="11" t="s">
        <v>81</v>
      </c>
      <c r="AY140" s="243" t="s">
        <v>131</v>
      </c>
    </row>
    <row r="141" s="1" customFormat="1" ht="22.8" customHeight="1">
      <c r="B141" s="45"/>
      <c r="C141" s="220" t="s">
        <v>229</v>
      </c>
      <c r="D141" s="220" t="s">
        <v>133</v>
      </c>
      <c r="E141" s="221" t="s">
        <v>230</v>
      </c>
      <c r="F141" s="222" t="s">
        <v>231</v>
      </c>
      <c r="G141" s="223" t="s">
        <v>136</v>
      </c>
      <c r="H141" s="224">
        <v>1428.52</v>
      </c>
      <c r="I141" s="225"/>
      <c r="J141" s="226">
        <f>ROUND(I141*H141,2)</f>
        <v>0</v>
      </c>
      <c r="K141" s="222" t="s">
        <v>137</v>
      </c>
      <c r="L141" s="71"/>
      <c r="M141" s="227" t="s">
        <v>21</v>
      </c>
      <c r="N141" s="228" t="s">
        <v>45</v>
      </c>
      <c r="O141" s="46"/>
      <c r="P141" s="229">
        <f>O141*H141</f>
        <v>0</v>
      </c>
      <c r="Q141" s="229">
        <v>0.0085000000000000006</v>
      </c>
      <c r="R141" s="229">
        <f>Q141*H141</f>
        <v>12.142420000000001</v>
      </c>
      <c r="S141" s="229">
        <v>0</v>
      </c>
      <c r="T141" s="230">
        <f>S141*H141</f>
        <v>0</v>
      </c>
      <c r="AR141" s="23" t="s">
        <v>138</v>
      </c>
      <c r="AT141" s="23" t="s">
        <v>133</v>
      </c>
      <c r="AU141" s="23" t="s">
        <v>139</v>
      </c>
      <c r="AY141" s="23" t="s">
        <v>131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23" t="s">
        <v>139</v>
      </c>
      <c r="BK141" s="231">
        <f>ROUND(I141*H141,2)</f>
        <v>0</v>
      </c>
      <c r="BL141" s="23" t="s">
        <v>138</v>
      </c>
      <c r="BM141" s="23" t="s">
        <v>232</v>
      </c>
    </row>
    <row r="142" s="12" customFormat="1">
      <c r="B142" s="254"/>
      <c r="C142" s="255"/>
      <c r="D142" s="234" t="s">
        <v>141</v>
      </c>
      <c r="E142" s="256" t="s">
        <v>21</v>
      </c>
      <c r="F142" s="257" t="s">
        <v>209</v>
      </c>
      <c r="G142" s="255"/>
      <c r="H142" s="256" t="s">
        <v>21</v>
      </c>
      <c r="I142" s="258"/>
      <c r="J142" s="255"/>
      <c r="K142" s="255"/>
      <c r="L142" s="259"/>
      <c r="M142" s="260"/>
      <c r="N142" s="261"/>
      <c r="O142" s="261"/>
      <c r="P142" s="261"/>
      <c r="Q142" s="261"/>
      <c r="R142" s="261"/>
      <c r="S142" s="261"/>
      <c r="T142" s="262"/>
      <c r="AT142" s="263" t="s">
        <v>141</v>
      </c>
      <c r="AU142" s="263" t="s">
        <v>139</v>
      </c>
      <c r="AV142" s="12" t="s">
        <v>81</v>
      </c>
      <c r="AW142" s="12" t="s">
        <v>36</v>
      </c>
      <c r="AX142" s="12" t="s">
        <v>73</v>
      </c>
      <c r="AY142" s="263" t="s">
        <v>131</v>
      </c>
    </row>
    <row r="143" s="11" customFormat="1">
      <c r="B143" s="232"/>
      <c r="C143" s="233"/>
      <c r="D143" s="234" t="s">
        <v>141</v>
      </c>
      <c r="E143" s="235" t="s">
        <v>21</v>
      </c>
      <c r="F143" s="236" t="s">
        <v>233</v>
      </c>
      <c r="G143" s="233"/>
      <c r="H143" s="237">
        <v>849.82000000000005</v>
      </c>
      <c r="I143" s="238"/>
      <c r="J143" s="233"/>
      <c r="K143" s="233"/>
      <c r="L143" s="239"/>
      <c r="M143" s="240"/>
      <c r="N143" s="241"/>
      <c r="O143" s="241"/>
      <c r="P143" s="241"/>
      <c r="Q143" s="241"/>
      <c r="R143" s="241"/>
      <c r="S143" s="241"/>
      <c r="T143" s="242"/>
      <c r="AT143" s="243" t="s">
        <v>141</v>
      </c>
      <c r="AU143" s="243" t="s">
        <v>139</v>
      </c>
      <c r="AV143" s="11" t="s">
        <v>139</v>
      </c>
      <c r="AW143" s="11" t="s">
        <v>36</v>
      </c>
      <c r="AX143" s="11" t="s">
        <v>73</v>
      </c>
      <c r="AY143" s="243" t="s">
        <v>131</v>
      </c>
    </row>
    <row r="144" s="11" customFormat="1">
      <c r="B144" s="232"/>
      <c r="C144" s="233"/>
      <c r="D144" s="234" t="s">
        <v>141</v>
      </c>
      <c r="E144" s="235" t="s">
        <v>21</v>
      </c>
      <c r="F144" s="236" t="s">
        <v>234</v>
      </c>
      <c r="G144" s="233"/>
      <c r="H144" s="237">
        <v>-15.84</v>
      </c>
      <c r="I144" s="238"/>
      <c r="J144" s="233"/>
      <c r="K144" s="233"/>
      <c r="L144" s="239"/>
      <c r="M144" s="240"/>
      <c r="N144" s="241"/>
      <c r="O144" s="241"/>
      <c r="P144" s="241"/>
      <c r="Q144" s="241"/>
      <c r="R144" s="241"/>
      <c r="S144" s="241"/>
      <c r="T144" s="242"/>
      <c r="AT144" s="243" t="s">
        <v>141</v>
      </c>
      <c r="AU144" s="243" t="s">
        <v>139</v>
      </c>
      <c r="AV144" s="11" t="s">
        <v>139</v>
      </c>
      <c r="AW144" s="11" t="s">
        <v>36</v>
      </c>
      <c r="AX144" s="11" t="s">
        <v>73</v>
      </c>
      <c r="AY144" s="243" t="s">
        <v>131</v>
      </c>
    </row>
    <row r="145" s="12" customFormat="1">
      <c r="B145" s="254"/>
      <c r="C145" s="255"/>
      <c r="D145" s="234" t="s">
        <v>141</v>
      </c>
      <c r="E145" s="256" t="s">
        <v>21</v>
      </c>
      <c r="F145" s="257" t="s">
        <v>235</v>
      </c>
      <c r="G145" s="255"/>
      <c r="H145" s="256" t="s">
        <v>21</v>
      </c>
      <c r="I145" s="258"/>
      <c r="J145" s="255"/>
      <c r="K145" s="255"/>
      <c r="L145" s="259"/>
      <c r="M145" s="260"/>
      <c r="N145" s="261"/>
      <c r="O145" s="261"/>
      <c r="P145" s="261"/>
      <c r="Q145" s="261"/>
      <c r="R145" s="261"/>
      <c r="S145" s="261"/>
      <c r="T145" s="262"/>
      <c r="AT145" s="263" t="s">
        <v>141</v>
      </c>
      <c r="AU145" s="263" t="s">
        <v>139</v>
      </c>
      <c r="AV145" s="12" t="s">
        <v>81</v>
      </c>
      <c r="AW145" s="12" t="s">
        <v>36</v>
      </c>
      <c r="AX145" s="12" t="s">
        <v>73</v>
      </c>
      <c r="AY145" s="263" t="s">
        <v>131</v>
      </c>
    </row>
    <row r="146" s="11" customFormat="1">
      <c r="B146" s="232"/>
      <c r="C146" s="233"/>
      <c r="D146" s="234" t="s">
        <v>141</v>
      </c>
      <c r="E146" s="235" t="s">
        <v>21</v>
      </c>
      <c r="F146" s="236" t="s">
        <v>236</v>
      </c>
      <c r="G146" s="233"/>
      <c r="H146" s="237">
        <v>832.13999999999999</v>
      </c>
      <c r="I146" s="238"/>
      <c r="J146" s="233"/>
      <c r="K146" s="233"/>
      <c r="L146" s="239"/>
      <c r="M146" s="240"/>
      <c r="N146" s="241"/>
      <c r="O146" s="241"/>
      <c r="P146" s="241"/>
      <c r="Q146" s="241"/>
      <c r="R146" s="241"/>
      <c r="S146" s="241"/>
      <c r="T146" s="242"/>
      <c r="AT146" s="243" t="s">
        <v>141</v>
      </c>
      <c r="AU146" s="243" t="s">
        <v>139</v>
      </c>
      <c r="AV146" s="11" t="s">
        <v>139</v>
      </c>
      <c r="AW146" s="11" t="s">
        <v>36</v>
      </c>
      <c r="AX146" s="11" t="s">
        <v>73</v>
      </c>
      <c r="AY146" s="243" t="s">
        <v>131</v>
      </c>
    </row>
    <row r="147" s="11" customFormat="1">
      <c r="B147" s="232"/>
      <c r="C147" s="233"/>
      <c r="D147" s="234" t="s">
        <v>141</v>
      </c>
      <c r="E147" s="235" t="s">
        <v>21</v>
      </c>
      <c r="F147" s="236" t="s">
        <v>237</v>
      </c>
      <c r="G147" s="233"/>
      <c r="H147" s="237">
        <v>-237.59999999999999</v>
      </c>
      <c r="I147" s="238"/>
      <c r="J147" s="233"/>
      <c r="K147" s="233"/>
      <c r="L147" s="239"/>
      <c r="M147" s="240"/>
      <c r="N147" s="241"/>
      <c r="O147" s="241"/>
      <c r="P147" s="241"/>
      <c r="Q147" s="241"/>
      <c r="R147" s="241"/>
      <c r="S147" s="241"/>
      <c r="T147" s="242"/>
      <c r="AT147" s="243" t="s">
        <v>141</v>
      </c>
      <c r="AU147" s="243" t="s">
        <v>139</v>
      </c>
      <c r="AV147" s="11" t="s">
        <v>139</v>
      </c>
      <c r="AW147" s="11" t="s">
        <v>36</v>
      </c>
      <c r="AX147" s="11" t="s">
        <v>73</v>
      </c>
      <c r="AY147" s="243" t="s">
        <v>131</v>
      </c>
    </row>
    <row r="148" s="13" customFormat="1">
      <c r="B148" s="264"/>
      <c r="C148" s="265"/>
      <c r="D148" s="234" t="s">
        <v>141</v>
      </c>
      <c r="E148" s="266" t="s">
        <v>21</v>
      </c>
      <c r="F148" s="267" t="s">
        <v>200</v>
      </c>
      <c r="G148" s="265"/>
      <c r="H148" s="268">
        <v>1428.52</v>
      </c>
      <c r="I148" s="269"/>
      <c r="J148" s="265"/>
      <c r="K148" s="265"/>
      <c r="L148" s="270"/>
      <c r="M148" s="271"/>
      <c r="N148" s="272"/>
      <c r="O148" s="272"/>
      <c r="P148" s="272"/>
      <c r="Q148" s="272"/>
      <c r="R148" s="272"/>
      <c r="S148" s="272"/>
      <c r="T148" s="273"/>
      <c r="AT148" s="274" t="s">
        <v>141</v>
      </c>
      <c r="AU148" s="274" t="s">
        <v>139</v>
      </c>
      <c r="AV148" s="13" t="s">
        <v>138</v>
      </c>
      <c r="AW148" s="13" t="s">
        <v>36</v>
      </c>
      <c r="AX148" s="13" t="s">
        <v>81</v>
      </c>
      <c r="AY148" s="274" t="s">
        <v>131</v>
      </c>
    </row>
    <row r="149" s="1" customFormat="1" ht="14.4" customHeight="1">
      <c r="B149" s="45"/>
      <c r="C149" s="244" t="s">
        <v>238</v>
      </c>
      <c r="D149" s="244" t="s">
        <v>161</v>
      </c>
      <c r="E149" s="245" t="s">
        <v>239</v>
      </c>
      <c r="F149" s="246" t="s">
        <v>240</v>
      </c>
      <c r="G149" s="247" t="s">
        <v>136</v>
      </c>
      <c r="H149" s="248">
        <v>1457.0899999999999</v>
      </c>
      <c r="I149" s="249"/>
      <c r="J149" s="250">
        <f>ROUND(I149*H149,2)</f>
        <v>0</v>
      </c>
      <c r="K149" s="246" t="s">
        <v>137</v>
      </c>
      <c r="L149" s="251"/>
      <c r="M149" s="252" t="s">
        <v>21</v>
      </c>
      <c r="N149" s="253" t="s">
        <v>45</v>
      </c>
      <c r="O149" s="46"/>
      <c r="P149" s="229">
        <f>O149*H149</f>
        <v>0</v>
      </c>
      <c r="Q149" s="229">
        <v>0.0025500000000000002</v>
      </c>
      <c r="R149" s="229">
        <f>Q149*H149</f>
        <v>3.7155795</v>
      </c>
      <c r="S149" s="229">
        <v>0</v>
      </c>
      <c r="T149" s="230">
        <f>S149*H149</f>
        <v>0</v>
      </c>
      <c r="AR149" s="23" t="s">
        <v>165</v>
      </c>
      <c r="AT149" s="23" t="s">
        <v>161</v>
      </c>
      <c r="AU149" s="23" t="s">
        <v>139</v>
      </c>
      <c r="AY149" s="23" t="s">
        <v>131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23" t="s">
        <v>139</v>
      </c>
      <c r="BK149" s="231">
        <f>ROUND(I149*H149,2)</f>
        <v>0</v>
      </c>
      <c r="BL149" s="23" t="s">
        <v>138</v>
      </c>
      <c r="BM149" s="23" t="s">
        <v>241</v>
      </c>
    </row>
    <row r="150" s="11" customFormat="1">
      <c r="B150" s="232"/>
      <c r="C150" s="233"/>
      <c r="D150" s="234" t="s">
        <v>141</v>
      </c>
      <c r="E150" s="233"/>
      <c r="F150" s="236" t="s">
        <v>242</v>
      </c>
      <c r="G150" s="233"/>
      <c r="H150" s="237">
        <v>1457.0899999999999</v>
      </c>
      <c r="I150" s="238"/>
      <c r="J150" s="233"/>
      <c r="K150" s="233"/>
      <c r="L150" s="239"/>
      <c r="M150" s="240"/>
      <c r="N150" s="241"/>
      <c r="O150" s="241"/>
      <c r="P150" s="241"/>
      <c r="Q150" s="241"/>
      <c r="R150" s="241"/>
      <c r="S150" s="241"/>
      <c r="T150" s="242"/>
      <c r="AT150" s="243" t="s">
        <v>141</v>
      </c>
      <c r="AU150" s="243" t="s">
        <v>139</v>
      </c>
      <c r="AV150" s="11" t="s">
        <v>139</v>
      </c>
      <c r="AW150" s="11" t="s">
        <v>6</v>
      </c>
      <c r="AX150" s="11" t="s">
        <v>81</v>
      </c>
      <c r="AY150" s="243" t="s">
        <v>131</v>
      </c>
    </row>
    <row r="151" s="1" customFormat="1" ht="22.8" customHeight="1">
      <c r="B151" s="45"/>
      <c r="C151" s="220" t="s">
        <v>243</v>
      </c>
      <c r="D151" s="220" t="s">
        <v>133</v>
      </c>
      <c r="E151" s="221" t="s">
        <v>244</v>
      </c>
      <c r="F151" s="222" t="s">
        <v>245</v>
      </c>
      <c r="G151" s="223" t="s">
        <v>246</v>
      </c>
      <c r="H151" s="224">
        <v>955.20000000000005</v>
      </c>
      <c r="I151" s="225"/>
      <c r="J151" s="226">
        <f>ROUND(I151*H151,2)</f>
        <v>0</v>
      </c>
      <c r="K151" s="222" t="s">
        <v>137</v>
      </c>
      <c r="L151" s="71"/>
      <c r="M151" s="227" t="s">
        <v>21</v>
      </c>
      <c r="N151" s="228" t="s">
        <v>45</v>
      </c>
      <c r="O151" s="46"/>
      <c r="P151" s="229">
        <f>O151*H151</f>
        <v>0</v>
      </c>
      <c r="Q151" s="229">
        <v>0.0033899999999999998</v>
      </c>
      <c r="R151" s="229">
        <f>Q151*H151</f>
        <v>3.2381280000000001</v>
      </c>
      <c r="S151" s="229">
        <v>0</v>
      </c>
      <c r="T151" s="230">
        <f>S151*H151</f>
        <v>0</v>
      </c>
      <c r="AR151" s="23" t="s">
        <v>138</v>
      </c>
      <c r="AT151" s="23" t="s">
        <v>133</v>
      </c>
      <c r="AU151" s="23" t="s">
        <v>139</v>
      </c>
      <c r="AY151" s="23" t="s">
        <v>131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23" t="s">
        <v>139</v>
      </c>
      <c r="BK151" s="231">
        <f>ROUND(I151*H151,2)</f>
        <v>0</v>
      </c>
      <c r="BL151" s="23" t="s">
        <v>138</v>
      </c>
      <c r="BM151" s="23" t="s">
        <v>247</v>
      </c>
    </row>
    <row r="152" s="12" customFormat="1">
      <c r="B152" s="254"/>
      <c r="C152" s="255"/>
      <c r="D152" s="234" t="s">
        <v>141</v>
      </c>
      <c r="E152" s="256" t="s">
        <v>21</v>
      </c>
      <c r="F152" s="257" t="s">
        <v>235</v>
      </c>
      <c r="G152" s="255"/>
      <c r="H152" s="256" t="s">
        <v>21</v>
      </c>
      <c r="I152" s="258"/>
      <c r="J152" s="255"/>
      <c r="K152" s="255"/>
      <c r="L152" s="259"/>
      <c r="M152" s="260"/>
      <c r="N152" s="261"/>
      <c r="O152" s="261"/>
      <c r="P152" s="261"/>
      <c r="Q152" s="261"/>
      <c r="R152" s="261"/>
      <c r="S152" s="261"/>
      <c r="T152" s="262"/>
      <c r="AT152" s="263" t="s">
        <v>141</v>
      </c>
      <c r="AU152" s="263" t="s">
        <v>139</v>
      </c>
      <c r="AV152" s="12" t="s">
        <v>81</v>
      </c>
      <c r="AW152" s="12" t="s">
        <v>36</v>
      </c>
      <c r="AX152" s="12" t="s">
        <v>73</v>
      </c>
      <c r="AY152" s="263" t="s">
        <v>131</v>
      </c>
    </row>
    <row r="153" s="11" customFormat="1">
      <c r="B153" s="232"/>
      <c r="C153" s="233"/>
      <c r="D153" s="234" t="s">
        <v>141</v>
      </c>
      <c r="E153" s="235" t="s">
        <v>21</v>
      </c>
      <c r="F153" s="236" t="s">
        <v>248</v>
      </c>
      <c r="G153" s="233"/>
      <c r="H153" s="237">
        <v>144</v>
      </c>
      <c r="I153" s="238"/>
      <c r="J153" s="233"/>
      <c r="K153" s="233"/>
      <c r="L153" s="239"/>
      <c r="M153" s="240"/>
      <c r="N153" s="241"/>
      <c r="O153" s="241"/>
      <c r="P153" s="241"/>
      <c r="Q153" s="241"/>
      <c r="R153" s="241"/>
      <c r="S153" s="241"/>
      <c r="T153" s="242"/>
      <c r="AT153" s="243" t="s">
        <v>141</v>
      </c>
      <c r="AU153" s="243" t="s">
        <v>139</v>
      </c>
      <c r="AV153" s="11" t="s">
        <v>139</v>
      </c>
      <c r="AW153" s="11" t="s">
        <v>36</v>
      </c>
      <c r="AX153" s="11" t="s">
        <v>73</v>
      </c>
      <c r="AY153" s="243" t="s">
        <v>131</v>
      </c>
    </row>
    <row r="154" s="11" customFormat="1">
      <c r="B154" s="232"/>
      <c r="C154" s="233"/>
      <c r="D154" s="234" t="s">
        <v>141</v>
      </c>
      <c r="E154" s="235" t="s">
        <v>21</v>
      </c>
      <c r="F154" s="236" t="s">
        <v>249</v>
      </c>
      <c r="G154" s="233"/>
      <c r="H154" s="237">
        <v>264</v>
      </c>
      <c r="I154" s="238"/>
      <c r="J154" s="233"/>
      <c r="K154" s="233"/>
      <c r="L154" s="239"/>
      <c r="M154" s="240"/>
      <c r="N154" s="241"/>
      <c r="O154" s="241"/>
      <c r="P154" s="241"/>
      <c r="Q154" s="241"/>
      <c r="R154" s="241"/>
      <c r="S154" s="241"/>
      <c r="T154" s="242"/>
      <c r="AT154" s="243" t="s">
        <v>141</v>
      </c>
      <c r="AU154" s="243" t="s">
        <v>139</v>
      </c>
      <c r="AV154" s="11" t="s">
        <v>139</v>
      </c>
      <c r="AW154" s="11" t="s">
        <v>36</v>
      </c>
      <c r="AX154" s="11" t="s">
        <v>73</v>
      </c>
      <c r="AY154" s="243" t="s">
        <v>131</v>
      </c>
    </row>
    <row r="155" s="11" customFormat="1">
      <c r="B155" s="232"/>
      <c r="C155" s="233"/>
      <c r="D155" s="234" t="s">
        <v>141</v>
      </c>
      <c r="E155" s="235" t="s">
        <v>21</v>
      </c>
      <c r="F155" s="236" t="s">
        <v>248</v>
      </c>
      <c r="G155" s="233"/>
      <c r="H155" s="237">
        <v>144</v>
      </c>
      <c r="I155" s="238"/>
      <c r="J155" s="233"/>
      <c r="K155" s="233"/>
      <c r="L155" s="239"/>
      <c r="M155" s="240"/>
      <c r="N155" s="241"/>
      <c r="O155" s="241"/>
      <c r="P155" s="241"/>
      <c r="Q155" s="241"/>
      <c r="R155" s="241"/>
      <c r="S155" s="241"/>
      <c r="T155" s="242"/>
      <c r="AT155" s="243" t="s">
        <v>141</v>
      </c>
      <c r="AU155" s="243" t="s">
        <v>139</v>
      </c>
      <c r="AV155" s="11" t="s">
        <v>139</v>
      </c>
      <c r="AW155" s="11" t="s">
        <v>36</v>
      </c>
      <c r="AX155" s="11" t="s">
        <v>73</v>
      </c>
      <c r="AY155" s="243" t="s">
        <v>131</v>
      </c>
    </row>
    <row r="156" s="12" customFormat="1">
      <c r="B156" s="254"/>
      <c r="C156" s="255"/>
      <c r="D156" s="234" t="s">
        <v>141</v>
      </c>
      <c r="E156" s="256" t="s">
        <v>21</v>
      </c>
      <c r="F156" s="257" t="s">
        <v>209</v>
      </c>
      <c r="G156" s="255"/>
      <c r="H156" s="256" t="s">
        <v>21</v>
      </c>
      <c r="I156" s="258"/>
      <c r="J156" s="255"/>
      <c r="K156" s="255"/>
      <c r="L156" s="259"/>
      <c r="M156" s="260"/>
      <c r="N156" s="261"/>
      <c r="O156" s="261"/>
      <c r="P156" s="261"/>
      <c r="Q156" s="261"/>
      <c r="R156" s="261"/>
      <c r="S156" s="261"/>
      <c r="T156" s="262"/>
      <c r="AT156" s="263" t="s">
        <v>141</v>
      </c>
      <c r="AU156" s="263" t="s">
        <v>139</v>
      </c>
      <c r="AV156" s="12" t="s">
        <v>81</v>
      </c>
      <c r="AW156" s="12" t="s">
        <v>36</v>
      </c>
      <c r="AX156" s="12" t="s">
        <v>73</v>
      </c>
      <c r="AY156" s="263" t="s">
        <v>131</v>
      </c>
    </row>
    <row r="157" s="11" customFormat="1">
      <c r="B157" s="232"/>
      <c r="C157" s="233"/>
      <c r="D157" s="234" t="s">
        <v>141</v>
      </c>
      <c r="E157" s="235" t="s">
        <v>21</v>
      </c>
      <c r="F157" s="236" t="s">
        <v>250</v>
      </c>
      <c r="G157" s="233"/>
      <c r="H157" s="237">
        <v>96</v>
      </c>
      <c r="I157" s="238"/>
      <c r="J157" s="233"/>
      <c r="K157" s="233"/>
      <c r="L157" s="239"/>
      <c r="M157" s="240"/>
      <c r="N157" s="241"/>
      <c r="O157" s="241"/>
      <c r="P157" s="241"/>
      <c r="Q157" s="241"/>
      <c r="R157" s="241"/>
      <c r="S157" s="241"/>
      <c r="T157" s="242"/>
      <c r="AT157" s="243" t="s">
        <v>141</v>
      </c>
      <c r="AU157" s="243" t="s">
        <v>139</v>
      </c>
      <c r="AV157" s="11" t="s">
        <v>139</v>
      </c>
      <c r="AW157" s="11" t="s">
        <v>36</v>
      </c>
      <c r="AX157" s="11" t="s">
        <v>73</v>
      </c>
      <c r="AY157" s="243" t="s">
        <v>131</v>
      </c>
    </row>
    <row r="158" s="11" customFormat="1">
      <c r="B158" s="232"/>
      <c r="C158" s="233"/>
      <c r="D158" s="234" t="s">
        <v>141</v>
      </c>
      <c r="E158" s="235" t="s">
        <v>21</v>
      </c>
      <c r="F158" s="236" t="s">
        <v>251</v>
      </c>
      <c r="G158" s="233"/>
      <c r="H158" s="237">
        <v>211.19999999999999</v>
      </c>
      <c r="I158" s="238"/>
      <c r="J158" s="233"/>
      <c r="K158" s="233"/>
      <c r="L158" s="239"/>
      <c r="M158" s="240"/>
      <c r="N158" s="241"/>
      <c r="O158" s="241"/>
      <c r="P158" s="241"/>
      <c r="Q158" s="241"/>
      <c r="R158" s="241"/>
      <c r="S158" s="241"/>
      <c r="T158" s="242"/>
      <c r="AT158" s="243" t="s">
        <v>141</v>
      </c>
      <c r="AU158" s="243" t="s">
        <v>139</v>
      </c>
      <c r="AV158" s="11" t="s">
        <v>139</v>
      </c>
      <c r="AW158" s="11" t="s">
        <v>36</v>
      </c>
      <c r="AX158" s="11" t="s">
        <v>73</v>
      </c>
      <c r="AY158" s="243" t="s">
        <v>131</v>
      </c>
    </row>
    <row r="159" s="11" customFormat="1">
      <c r="B159" s="232"/>
      <c r="C159" s="233"/>
      <c r="D159" s="234" t="s">
        <v>141</v>
      </c>
      <c r="E159" s="235" t="s">
        <v>21</v>
      </c>
      <c r="F159" s="236" t="s">
        <v>250</v>
      </c>
      <c r="G159" s="233"/>
      <c r="H159" s="237">
        <v>96</v>
      </c>
      <c r="I159" s="238"/>
      <c r="J159" s="233"/>
      <c r="K159" s="233"/>
      <c r="L159" s="239"/>
      <c r="M159" s="240"/>
      <c r="N159" s="241"/>
      <c r="O159" s="241"/>
      <c r="P159" s="241"/>
      <c r="Q159" s="241"/>
      <c r="R159" s="241"/>
      <c r="S159" s="241"/>
      <c r="T159" s="242"/>
      <c r="AT159" s="243" t="s">
        <v>141</v>
      </c>
      <c r="AU159" s="243" t="s">
        <v>139</v>
      </c>
      <c r="AV159" s="11" t="s">
        <v>139</v>
      </c>
      <c r="AW159" s="11" t="s">
        <v>36</v>
      </c>
      <c r="AX159" s="11" t="s">
        <v>73</v>
      </c>
      <c r="AY159" s="243" t="s">
        <v>131</v>
      </c>
    </row>
    <row r="160" s="13" customFormat="1">
      <c r="B160" s="264"/>
      <c r="C160" s="265"/>
      <c r="D160" s="234" t="s">
        <v>141</v>
      </c>
      <c r="E160" s="266" t="s">
        <v>21</v>
      </c>
      <c r="F160" s="267" t="s">
        <v>200</v>
      </c>
      <c r="G160" s="265"/>
      <c r="H160" s="268">
        <v>955.20000000000005</v>
      </c>
      <c r="I160" s="269"/>
      <c r="J160" s="265"/>
      <c r="K160" s="265"/>
      <c r="L160" s="270"/>
      <c r="M160" s="271"/>
      <c r="N160" s="272"/>
      <c r="O160" s="272"/>
      <c r="P160" s="272"/>
      <c r="Q160" s="272"/>
      <c r="R160" s="272"/>
      <c r="S160" s="272"/>
      <c r="T160" s="273"/>
      <c r="AT160" s="274" t="s">
        <v>141</v>
      </c>
      <c r="AU160" s="274" t="s">
        <v>139</v>
      </c>
      <c r="AV160" s="13" t="s">
        <v>138</v>
      </c>
      <c r="AW160" s="13" t="s">
        <v>36</v>
      </c>
      <c r="AX160" s="13" t="s">
        <v>81</v>
      </c>
      <c r="AY160" s="274" t="s">
        <v>131</v>
      </c>
    </row>
    <row r="161" s="1" customFormat="1" ht="14.4" customHeight="1">
      <c r="B161" s="45"/>
      <c r="C161" s="244" t="s">
        <v>252</v>
      </c>
      <c r="D161" s="244" t="s">
        <v>161</v>
      </c>
      <c r="E161" s="245" t="s">
        <v>253</v>
      </c>
      <c r="F161" s="246" t="s">
        <v>254</v>
      </c>
      <c r="G161" s="247" t="s">
        <v>136</v>
      </c>
      <c r="H161" s="248">
        <v>69</v>
      </c>
      <c r="I161" s="249"/>
      <c r="J161" s="250">
        <f>ROUND(I161*H161,2)</f>
        <v>0</v>
      </c>
      <c r="K161" s="246" t="s">
        <v>137</v>
      </c>
      <c r="L161" s="251"/>
      <c r="M161" s="252" t="s">
        <v>21</v>
      </c>
      <c r="N161" s="253" t="s">
        <v>45</v>
      </c>
      <c r="O161" s="46"/>
      <c r="P161" s="229">
        <f>O161*H161</f>
        <v>0</v>
      </c>
      <c r="Q161" s="229">
        <v>0.00059999999999999995</v>
      </c>
      <c r="R161" s="229">
        <f>Q161*H161</f>
        <v>0.041399999999999999</v>
      </c>
      <c r="S161" s="229">
        <v>0</v>
      </c>
      <c r="T161" s="230">
        <f>S161*H161</f>
        <v>0</v>
      </c>
      <c r="AR161" s="23" t="s">
        <v>165</v>
      </c>
      <c r="AT161" s="23" t="s">
        <v>161</v>
      </c>
      <c r="AU161" s="23" t="s">
        <v>139</v>
      </c>
      <c r="AY161" s="23" t="s">
        <v>131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23" t="s">
        <v>139</v>
      </c>
      <c r="BK161" s="231">
        <f>ROUND(I161*H161,2)</f>
        <v>0</v>
      </c>
      <c r="BL161" s="23" t="s">
        <v>138</v>
      </c>
      <c r="BM161" s="23" t="s">
        <v>255</v>
      </c>
    </row>
    <row r="162" s="11" customFormat="1">
      <c r="B162" s="232"/>
      <c r="C162" s="233"/>
      <c r="D162" s="234" t="s">
        <v>141</v>
      </c>
      <c r="E162" s="235" t="s">
        <v>21</v>
      </c>
      <c r="F162" s="236" t="s">
        <v>256</v>
      </c>
      <c r="G162" s="233"/>
      <c r="H162" s="237">
        <v>69</v>
      </c>
      <c r="I162" s="238"/>
      <c r="J162" s="233"/>
      <c r="K162" s="233"/>
      <c r="L162" s="239"/>
      <c r="M162" s="240"/>
      <c r="N162" s="241"/>
      <c r="O162" s="241"/>
      <c r="P162" s="241"/>
      <c r="Q162" s="241"/>
      <c r="R162" s="241"/>
      <c r="S162" s="241"/>
      <c r="T162" s="242"/>
      <c r="AT162" s="243" t="s">
        <v>141</v>
      </c>
      <c r="AU162" s="243" t="s">
        <v>139</v>
      </c>
      <c r="AV162" s="11" t="s">
        <v>139</v>
      </c>
      <c r="AW162" s="11" t="s">
        <v>36</v>
      </c>
      <c r="AX162" s="11" t="s">
        <v>81</v>
      </c>
      <c r="AY162" s="243" t="s">
        <v>131</v>
      </c>
    </row>
    <row r="163" s="1" customFormat="1" ht="14.4" customHeight="1">
      <c r="B163" s="45"/>
      <c r="C163" s="244" t="s">
        <v>9</v>
      </c>
      <c r="D163" s="244" t="s">
        <v>161</v>
      </c>
      <c r="E163" s="245" t="s">
        <v>257</v>
      </c>
      <c r="F163" s="246" t="s">
        <v>258</v>
      </c>
      <c r="G163" s="247" t="s">
        <v>136</v>
      </c>
      <c r="H163" s="248">
        <v>205.62000000000001</v>
      </c>
      <c r="I163" s="249"/>
      <c r="J163" s="250">
        <f>ROUND(I163*H163,2)</f>
        <v>0</v>
      </c>
      <c r="K163" s="246" t="s">
        <v>137</v>
      </c>
      <c r="L163" s="251"/>
      <c r="M163" s="252" t="s">
        <v>21</v>
      </c>
      <c r="N163" s="253" t="s">
        <v>45</v>
      </c>
      <c r="O163" s="46"/>
      <c r="P163" s="229">
        <f>O163*H163</f>
        <v>0</v>
      </c>
      <c r="Q163" s="229">
        <v>0.00040000000000000002</v>
      </c>
      <c r="R163" s="229">
        <f>Q163*H163</f>
        <v>0.082248000000000002</v>
      </c>
      <c r="S163" s="229">
        <v>0</v>
      </c>
      <c r="T163" s="230">
        <f>S163*H163</f>
        <v>0</v>
      </c>
      <c r="AR163" s="23" t="s">
        <v>165</v>
      </c>
      <c r="AT163" s="23" t="s">
        <v>161</v>
      </c>
      <c r="AU163" s="23" t="s">
        <v>139</v>
      </c>
      <c r="AY163" s="23" t="s">
        <v>131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23" t="s">
        <v>139</v>
      </c>
      <c r="BK163" s="231">
        <f>ROUND(I163*H163,2)</f>
        <v>0</v>
      </c>
      <c r="BL163" s="23" t="s">
        <v>138</v>
      </c>
      <c r="BM163" s="23" t="s">
        <v>259</v>
      </c>
    </row>
    <row r="164" s="11" customFormat="1">
      <c r="B164" s="232"/>
      <c r="C164" s="233"/>
      <c r="D164" s="234" t="s">
        <v>141</v>
      </c>
      <c r="E164" s="235" t="s">
        <v>21</v>
      </c>
      <c r="F164" s="236" t="s">
        <v>260</v>
      </c>
      <c r="G164" s="233"/>
      <c r="H164" s="237">
        <v>205.62000000000001</v>
      </c>
      <c r="I164" s="238"/>
      <c r="J164" s="233"/>
      <c r="K164" s="233"/>
      <c r="L164" s="239"/>
      <c r="M164" s="240"/>
      <c r="N164" s="241"/>
      <c r="O164" s="241"/>
      <c r="P164" s="241"/>
      <c r="Q164" s="241"/>
      <c r="R164" s="241"/>
      <c r="S164" s="241"/>
      <c r="T164" s="242"/>
      <c r="AT164" s="243" t="s">
        <v>141</v>
      </c>
      <c r="AU164" s="243" t="s">
        <v>139</v>
      </c>
      <c r="AV164" s="11" t="s">
        <v>139</v>
      </c>
      <c r="AW164" s="11" t="s">
        <v>36</v>
      </c>
      <c r="AX164" s="11" t="s">
        <v>81</v>
      </c>
      <c r="AY164" s="243" t="s">
        <v>131</v>
      </c>
    </row>
    <row r="165" s="1" customFormat="1" ht="22.8" customHeight="1">
      <c r="B165" s="45"/>
      <c r="C165" s="220" t="s">
        <v>261</v>
      </c>
      <c r="D165" s="220" t="s">
        <v>133</v>
      </c>
      <c r="E165" s="221" t="s">
        <v>262</v>
      </c>
      <c r="F165" s="222" t="s">
        <v>263</v>
      </c>
      <c r="G165" s="223" t="s">
        <v>136</v>
      </c>
      <c r="H165" s="224">
        <v>2.8799999999999999</v>
      </c>
      <c r="I165" s="225"/>
      <c r="J165" s="226">
        <f>ROUND(I165*H165,2)</f>
        <v>0</v>
      </c>
      <c r="K165" s="222" t="s">
        <v>137</v>
      </c>
      <c r="L165" s="71"/>
      <c r="M165" s="227" t="s">
        <v>21</v>
      </c>
      <c r="N165" s="228" t="s">
        <v>45</v>
      </c>
      <c r="O165" s="46"/>
      <c r="P165" s="229">
        <f>O165*H165</f>
        <v>0</v>
      </c>
      <c r="Q165" s="229">
        <v>0.0093100000000000006</v>
      </c>
      <c r="R165" s="229">
        <f>Q165*H165</f>
        <v>0.026812800000000001</v>
      </c>
      <c r="S165" s="229">
        <v>0</v>
      </c>
      <c r="T165" s="230">
        <f>S165*H165</f>
        <v>0</v>
      </c>
      <c r="AR165" s="23" t="s">
        <v>138</v>
      </c>
      <c r="AT165" s="23" t="s">
        <v>133</v>
      </c>
      <c r="AU165" s="23" t="s">
        <v>139</v>
      </c>
      <c r="AY165" s="23" t="s">
        <v>131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23" t="s">
        <v>139</v>
      </c>
      <c r="BK165" s="231">
        <f>ROUND(I165*H165,2)</f>
        <v>0</v>
      </c>
      <c r="BL165" s="23" t="s">
        <v>138</v>
      </c>
      <c r="BM165" s="23" t="s">
        <v>264</v>
      </c>
    </row>
    <row r="166" s="12" customFormat="1">
      <c r="B166" s="254"/>
      <c r="C166" s="255"/>
      <c r="D166" s="234" t="s">
        <v>141</v>
      </c>
      <c r="E166" s="256" t="s">
        <v>21</v>
      </c>
      <c r="F166" s="257" t="s">
        <v>212</v>
      </c>
      <c r="G166" s="255"/>
      <c r="H166" s="256" t="s">
        <v>21</v>
      </c>
      <c r="I166" s="258"/>
      <c r="J166" s="255"/>
      <c r="K166" s="255"/>
      <c r="L166" s="259"/>
      <c r="M166" s="260"/>
      <c r="N166" s="261"/>
      <c r="O166" s="261"/>
      <c r="P166" s="261"/>
      <c r="Q166" s="261"/>
      <c r="R166" s="261"/>
      <c r="S166" s="261"/>
      <c r="T166" s="262"/>
      <c r="AT166" s="263" t="s">
        <v>141</v>
      </c>
      <c r="AU166" s="263" t="s">
        <v>139</v>
      </c>
      <c r="AV166" s="12" t="s">
        <v>81</v>
      </c>
      <c r="AW166" s="12" t="s">
        <v>36</v>
      </c>
      <c r="AX166" s="12" t="s">
        <v>73</v>
      </c>
      <c r="AY166" s="263" t="s">
        <v>131</v>
      </c>
    </row>
    <row r="167" s="12" customFormat="1">
      <c r="B167" s="254"/>
      <c r="C167" s="255"/>
      <c r="D167" s="234" t="s">
        <v>141</v>
      </c>
      <c r="E167" s="256" t="s">
        <v>21</v>
      </c>
      <c r="F167" s="257" t="s">
        <v>265</v>
      </c>
      <c r="G167" s="255"/>
      <c r="H167" s="256" t="s">
        <v>21</v>
      </c>
      <c r="I167" s="258"/>
      <c r="J167" s="255"/>
      <c r="K167" s="255"/>
      <c r="L167" s="259"/>
      <c r="M167" s="260"/>
      <c r="N167" s="261"/>
      <c r="O167" s="261"/>
      <c r="P167" s="261"/>
      <c r="Q167" s="261"/>
      <c r="R167" s="261"/>
      <c r="S167" s="261"/>
      <c r="T167" s="262"/>
      <c r="AT167" s="263" t="s">
        <v>141</v>
      </c>
      <c r="AU167" s="263" t="s">
        <v>139</v>
      </c>
      <c r="AV167" s="12" t="s">
        <v>81</v>
      </c>
      <c r="AW167" s="12" t="s">
        <v>36</v>
      </c>
      <c r="AX167" s="12" t="s">
        <v>73</v>
      </c>
      <c r="AY167" s="263" t="s">
        <v>131</v>
      </c>
    </row>
    <row r="168" s="11" customFormat="1">
      <c r="B168" s="232"/>
      <c r="C168" s="233"/>
      <c r="D168" s="234" t="s">
        <v>141</v>
      </c>
      <c r="E168" s="235" t="s">
        <v>21</v>
      </c>
      <c r="F168" s="236" t="s">
        <v>266</v>
      </c>
      <c r="G168" s="233"/>
      <c r="H168" s="237">
        <v>2.8799999999999999</v>
      </c>
      <c r="I168" s="238"/>
      <c r="J168" s="233"/>
      <c r="K168" s="233"/>
      <c r="L168" s="239"/>
      <c r="M168" s="240"/>
      <c r="N168" s="241"/>
      <c r="O168" s="241"/>
      <c r="P168" s="241"/>
      <c r="Q168" s="241"/>
      <c r="R168" s="241"/>
      <c r="S168" s="241"/>
      <c r="T168" s="242"/>
      <c r="AT168" s="243" t="s">
        <v>141</v>
      </c>
      <c r="AU168" s="243" t="s">
        <v>139</v>
      </c>
      <c r="AV168" s="11" t="s">
        <v>139</v>
      </c>
      <c r="AW168" s="11" t="s">
        <v>36</v>
      </c>
      <c r="AX168" s="11" t="s">
        <v>81</v>
      </c>
      <c r="AY168" s="243" t="s">
        <v>131</v>
      </c>
    </row>
    <row r="169" s="1" customFormat="1" ht="22.8" customHeight="1">
      <c r="B169" s="45"/>
      <c r="C169" s="244" t="s">
        <v>267</v>
      </c>
      <c r="D169" s="244" t="s">
        <v>161</v>
      </c>
      <c r="E169" s="245" t="s">
        <v>268</v>
      </c>
      <c r="F169" s="246" t="s">
        <v>269</v>
      </c>
      <c r="G169" s="247" t="s">
        <v>136</v>
      </c>
      <c r="H169" s="248">
        <v>2.948</v>
      </c>
      <c r="I169" s="249"/>
      <c r="J169" s="250">
        <f>ROUND(I169*H169,2)</f>
        <v>0</v>
      </c>
      <c r="K169" s="246" t="s">
        <v>137</v>
      </c>
      <c r="L169" s="251"/>
      <c r="M169" s="252" t="s">
        <v>21</v>
      </c>
      <c r="N169" s="253" t="s">
        <v>45</v>
      </c>
      <c r="O169" s="46"/>
      <c r="P169" s="229">
        <f>O169*H169</f>
        <v>0</v>
      </c>
      <c r="Q169" s="229">
        <v>0.012</v>
      </c>
      <c r="R169" s="229">
        <f>Q169*H169</f>
        <v>0.035375999999999998</v>
      </c>
      <c r="S169" s="229">
        <v>0</v>
      </c>
      <c r="T169" s="230">
        <f>S169*H169</f>
        <v>0</v>
      </c>
      <c r="AR169" s="23" t="s">
        <v>165</v>
      </c>
      <c r="AT169" s="23" t="s">
        <v>161</v>
      </c>
      <c r="AU169" s="23" t="s">
        <v>139</v>
      </c>
      <c r="AY169" s="23" t="s">
        <v>131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23" t="s">
        <v>139</v>
      </c>
      <c r="BK169" s="231">
        <f>ROUND(I169*H169,2)</f>
        <v>0</v>
      </c>
      <c r="BL169" s="23" t="s">
        <v>138</v>
      </c>
      <c r="BM169" s="23" t="s">
        <v>270</v>
      </c>
    </row>
    <row r="170" s="11" customFormat="1">
      <c r="B170" s="232"/>
      <c r="C170" s="233"/>
      <c r="D170" s="234" t="s">
        <v>141</v>
      </c>
      <c r="E170" s="233"/>
      <c r="F170" s="236" t="s">
        <v>271</v>
      </c>
      <c r="G170" s="233"/>
      <c r="H170" s="237">
        <v>2.948</v>
      </c>
      <c r="I170" s="238"/>
      <c r="J170" s="233"/>
      <c r="K170" s="233"/>
      <c r="L170" s="239"/>
      <c r="M170" s="240"/>
      <c r="N170" s="241"/>
      <c r="O170" s="241"/>
      <c r="P170" s="241"/>
      <c r="Q170" s="241"/>
      <c r="R170" s="241"/>
      <c r="S170" s="241"/>
      <c r="T170" s="242"/>
      <c r="AT170" s="243" t="s">
        <v>141</v>
      </c>
      <c r="AU170" s="243" t="s">
        <v>139</v>
      </c>
      <c r="AV170" s="11" t="s">
        <v>139</v>
      </c>
      <c r="AW170" s="11" t="s">
        <v>6</v>
      </c>
      <c r="AX170" s="11" t="s">
        <v>81</v>
      </c>
      <c r="AY170" s="243" t="s">
        <v>131</v>
      </c>
    </row>
    <row r="171" s="1" customFormat="1" ht="22.8" customHeight="1">
      <c r="B171" s="45"/>
      <c r="C171" s="220" t="s">
        <v>272</v>
      </c>
      <c r="D171" s="220" t="s">
        <v>133</v>
      </c>
      <c r="E171" s="221" t="s">
        <v>273</v>
      </c>
      <c r="F171" s="222" t="s">
        <v>274</v>
      </c>
      <c r="G171" s="223" t="s">
        <v>136</v>
      </c>
      <c r="H171" s="224">
        <v>123.93000000000001</v>
      </c>
      <c r="I171" s="225"/>
      <c r="J171" s="226">
        <f>ROUND(I171*H171,2)</f>
        <v>0</v>
      </c>
      <c r="K171" s="222" t="s">
        <v>137</v>
      </c>
      <c r="L171" s="71"/>
      <c r="M171" s="227" t="s">
        <v>21</v>
      </c>
      <c r="N171" s="228" t="s">
        <v>45</v>
      </c>
      <c r="O171" s="46"/>
      <c r="P171" s="229">
        <f>O171*H171</f>
        <v>0</v>
      </c>
      <c r="Q171" s="229">
        <v>0.0094400000000000005</v>
      </c>
      <c r="R171" s="229">
        <f>Q171*H171</f>
        <v>1.1698992000000001</v>
      </c>
      <c r="S171" s="229">
        <v>0</v>
      </c>
      <c r="T171" s="230">
        <f>S171*H171</f>
        <v>0</v>
      </c>
      <c r="AR171" s="23" t="s">
        <v>138</v>
      </c>
      <c r="AT171" s="23" t="s">
        <v>133</v>
      </c>
      <c r="AU171" s="23" t="s">
        <v>139</v>
      </c>
      <c r="AY171" s="23" t="s">
        <v>131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23" t="s">
        <v>139</v>
      </c>
      <c r="BK171" s="231">
        <f>ROUND(I171*H171,2)</f>
        <v>0</v>
      </c>
      <c r="BL171" s="23" t="s">
        <v>138</v>
      </c>
      <c r="BM171" s="23" t="s">
        <v>275</v>
      </c>
    </row>
    <row r="172" s="12" customFormat="1">
      <c r="B172" s="254"/>
      <c r="C172" s="255"/>
      <c r="D172" s="234" t="s">
        <v>141</v>
      </c>
      <c r="E172" s="256" t="s">
        <v>21</v>
      </c>
      <c r="F172" s="257" t="s">
        <v>209</v>
      </c>
      <c r="G172" s="255"/>
      <c r="H172" s="256" t="s">
        <v>21</v>
      </c>
      <c r="I172" s="258"/>
      <c r="J172" s="255"/>
      <c r="K172" s="255"/>
      <c r="L172" s="259"/>
      <c r="M172" s="260"/>
      <c r="N172" s="261"/>
      <c r="O172" s="261"/>
      <c r="P172" s="261"/>
      <c r="Q172" s="261"/>
      <c r="R172" s="261"/>
      <c r="S172" s="261"/>
      <c r="T172" s="262"/>
      <c r="AT172" s="263" t="s">
        <v>141</v>
      </c>
      <c r="AU172" s="263" t="s">
        <v>139</v>
      </c>
      <c r="AV172" s="12" t="s">
        <v>81</v>
      </c>
      <c r="AW172" s="12" t="s">
        <v>36</v>
      </c>
      <c r="AX172" s="12" t="s">
        <v>73</v>
      </c>
      <c r="AY172" s="263" t="s">
        <v>131</v>
      </c>
    </row>
    <row r="173" s="11" customFormat="1">
      <c r="B173" s="232"/>
      <c r="C173" s="233"/>
      <c r="D173" s="234" t="s">
        <v>141</v>
      </c>
      <c r="E173" s="235" t="s">
        <v>21</v>
      </c>
      <c r="F173" s="236" t="s">
        <v>276</v>
      </c>
      <c r="G173" s="233"/>
      <c r="H173" s="237">
        <v>61.380000000000003</v>
      </c>
      <c r="I173" s="238"/>
      <c r="J173" s="233"/>
      <c r="K173" s="233"/>
      <c r="L173" s="239"/>
      <c r="M173" s="240"/>
      <c r="N173" s="241"/>
      <c r="O173" s="241"/>
      <c r="P173" s="241"/>
      <c r="Q173" s="241"/>
      <c r="R173" s="241"/>
      <c r="S173" s="241"/>
      <c r="T173" s="242"/>
      <c r="AT173" s="243" t="s">
        <v>141</v>
      </c>
      <c r="AU173" s="243" t="s">
        <v>139</v>
      </c>
      <c r="AV173" s="11" t="s">
        <v>139</v>
      </c>
      <c r="AW173" s="11" t="s">
        <v>36</v>
      </c>
      <c r="AX173" s="11" t="s">
        <v>73</v>
      </c>
      <c r="AY173" s="243" t="s">
        <v>131</v>
      </c>
    </row>
    <row r="174" s="12" customFormat="1">
      <c r="B174" s="254"/>
      <c r="C174" s="255"/>
      <c r="D174" s="234" t="s">
        <v>141</v>
      </c>
      <c r="E174" s="256" t="s">
        <v>21</v>
      </c>
      <c r="F174" s="257" t="s">
        <v>277</v>
      </c>
      <c r="G174" s="255"/>
      <c r="H174" s="256" t="s">
        <v>21</v>
      </c>
      <c r="I174" s="258"/>
      <c r="J174" s="255"/>
      <c r="K174" s="255"/>
      <c r="L174" s="259"/>
      <c r="M174" s="260"/>
      <c r="N174" s="261"/>
      <c r="O174" s="261"/>
      <c r="P174" s="261"/>
      <c r="Q174" s="261"/>
      <c r="R174" s="261"/>
      <c r="S174" s="261"/>
      <c r="T174" s="262"/>
      <c r="AT174" s="263" t="s">
        <v>141</v>
      </c>
      <c r="AU174" s="263" t="s">
        <v>139</v>
      </c>
      <c r="AV174" s="12" t="s">
        <v>81</v>
      </c>
      <c r="AW174" s="12" t="s">
        <v>36</v>
      </c>
      <c r="AX174" s="12" t="s">
        <v>73</v>
      </c>
      <c r="AY174" s="263" t="s">
        <v>131</v>
      </c>
    </row>
    <row r="175" s="11" customFormat="1">
      <c r="B175" s="232"/>
      <c r="C175" s="233"/>
      <c r="D175" s="234" t="s">
        <v>141</v>
      </c>
      <c r="E175" s="235" t="s">
        <v>21</v>
      </c>
      <c r="F175" s="236" t="s">
        <v>278</v>
      </c>
      <c r="G175" s="233"/>
      <c r="H175" s="237">
        <v>62.549999999999997</v>
      </c>
      <c r="I175" s="238"/>
      <c r="J175" s="233"/>
      <c r="K175" s="233"/>
      <c r="L175" s="239"/>
      <c r="M175" s="240"/>
      <c r="N175" s="241"/>
      <c r="O175" s="241"/>
      <c r="P175" s="241"/>
      <c r="Q175" s="241"/>
      <c r="R175" s="241"/>
      <c r="S175" s="241"/>
      <c r="T175" s="242"/>
      <c r="AT175" s="243" t="s">
        <v>141</v>
      </c>
      <c r="AU175" s="243" t="s">
        <v>139</v>
      </c>
      <c r="AV175" s="11" t="s">
        <v>139</v>
      </c>
      <c r="AW175" s="11" t="s">
        <v>36</v>
      </c>
      <c r="AX175" s="11" t="s">
        <v>73</v>
      </c>
      <c r="AY175" s="243" t="s">
        <v>131</v>
      </c>
    </row>
    <row r="176" s="13" customFormat="1">
      <c r="B176" s="264"/>
      <c r="C176" s="265"/>
      <c r="D176" s="234" t="s">
        <v>141</v>
      </c>
      <c r="E176" s="266" t="s">
        <v>21</v>
      </c>
      <c r="F176" s="267" t="s">
        <v>200</v>
      </c>
      <c r="G176" s="265"/>
      <c r="H176" s="268">
        <v>123.93000000000001</v>
      </c>
      <c r="I176" s="269"/>
      <c r="J176" s="265"/>
      <c r="K176" s="265"/>
      <c r="L176" s="270"/>
      <c r="M176" s="271"/>
      <c r="N176" s="272"/>
      <c r="O176" s="272"/>
      <c r="P176" s="272"/>
      <c r="Q176" s="272"/>
      <c r="R176" s="272"/>
      <c r="S176" s="272"/>
      <c r="T176" s="273"/>
      <c r="AT176" s="274" t="s">
        <v>141</v>
      </c>
      <c r="AU176" s="274" t="s">
        <v>139</v>
      </c>
      <c r="AV176" s="13" t="s">
        <v>138</v>
      </c>
      <c r="AW176" s="13" t="s">
        <v>36</v>
      </c>
      <c r="AX176" s="13" t="s">
        <v>81</v>
      </c>
      <c r="AY176" s="274" t="s">
        <v>131</v>
      </c>
    </row>
    <row r="177" s="1" customFormat="1" ht="22.8" customHeight="1">
      <c r="B177" s="45"/>
      <c r="C177" s="244" t="s">
        <v>279</v>
      </c>
      <c r="D177" s="244" t="s">
        <v>161</v>
      </c>
      <c r="E177" s="245" t="s">
        <v>280</v>
      </c>
      <c r="F177" s="246" t="s">
        <v>281</v>
      </c>
      <c r="G177" s="247" t="s">
        <v>136</v>
      </c>
      <c r="H177" s="248">
        <v>126.40900000000001</v>
      </c>
      <c r="I177" s="249"/>
      <c r="J177" s="250">
        <f>ROUND(I177*H177,2)</f>
        <v>0</v>
      </c>
      <c r="K177" s="246" t="s">
        <v>137</v>
      </c>
      <c r="L177" s="251"/>
      <c r="M177" s="252" t="s">
        <v>21</v>
      </c>
      <c r="N177" s="253" t="s">
        <v>45</v>
      </c>
      <c r="O177" s="46"/>
      <c r="P177" s="229">
        <f>O177*H177</f>
        <v>0</v>
      </c>
      <c r="Q177" s="229">
        <v>0.017999999999999999</v>
      </c>
      <c r="R177" s="229">
        <f>Q177*H177</f>
        <v>2.2753619999999999</v>
      </c>
      <c r="S177" s="229">
        <v>0</v>
      </c>
      <c r="T177" s="230">
        <f>S177*H177</f>
        <v>0</v>
      </c>
      <c r="AR177" s="23" t="s">
        <v>165</v>
      </c>
      <c r="AT177" s="23" t="s">
        <v>161</v>
      </c>
      <c r="AU177" s="23" t="s">
        <v>139</v>
      </c>
      <c r="AY177" s="23" t="s">
        <v>131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23" t="s">
        <v>139</v>
      </c>
      <c r="BK177" s="231">
        <f>ROUND(I177*H177,2)</f>
        <v>0</v>
      </c>
      <c r="BL177" s="23" t="s">
        <v>138</v>
      </c>
      <c r="BM177" s="23" t="s">
        <v>282</v>
      </c>
    </row>
    <row r="178" s="11" customFormat="1">
      <c r="B178" s="232"/>
      <c r="C178" s="233"/>
      <c r="D178" s="234" t="s">
        <v>141</v>
      </c>
      <c r="E178" s="233"/>
      <c r="F178" s="236" t="s">
        <v>283</v>
      </c>
      <c r="G178" s="233"/>
      <c r="H178" s="237">
        <v>126.40900000000001</v>
      </c>
      <c r="I178" s="238"/>
      <c r="J178" s="233"/>
      <c r="K178" s="233"/>
      <c r="L178" s="239"/>
      <c r="M178" s="240"/>
      <c r="N178" s="241"/>
      <c r="O178" s="241"/>
      <c r="P178" s="241"/>
      <c r="Q178" s="241"/>
      <c r="R178" s="241"/>
      <c r="S178" s="241"/>
      <c r="T178" s="242"/>
      <c r="AT178" s="243" t="s">
        <v>141</v>
      </c>
      <c r="AU178" s="243" t="s">
        <v>139</v>
      </c>
      <c r="AV178" s="11" t="s">
        <v>139</v>
      </c>
      <c r="AW178" s="11" t="s">
        <v>6</v>
      </c>
      <c r="AX178" s="11" t="s">
        <v>81</v>
      </c>
      <c r="AY178" s="243" t="s">
        <v>131</v>
      </c>
    </row>
    <row r="179" s="1" customFormat="1" ht="14.4" customHeight="1">
      <c r="B179" s="45"/>
      <c r="C179" s="220" t="s">
        <v>284</v>
      </c>
      <c r="D179" s="220" t="s">
        <v>133</v>
      </c>
      <c r="E179" s="221" t="s">
        <v>285</v>
      </c>
      <c r="F179" s="222" t="s">
        <v>286</v>
      </c>
      <c r="G179" s="223" t="s">
        <v>246</v>
      </c>
      <c r="H179" s="224">
        <v>137</v>
      </c>
      <c r="I179" s="225"/>
      <c r="J179" s="226">
        <f>ROUND(I179*H179,2)</f>
        <v>0</v>
      </c>
      <c r="K179" s="222" t="s">
        <v>137</v>
      </c>
      <c r="L179" s="71"/>
      <c r="M179" s="227" t="s">
        <v>21</v>
      </c>
      <c r="N179" s="228" t="s">
        <v>45</v>
      </c>
      <c r="O179" s="46"/>
      <c r="P179" s="229">
        <f>O179*H179</f>
        <v>0</v>
      </c>
      <c r="Q179" s="229">
        <v>6.0000000000000002E-05</v>
      </c>
      <c r="R179" s="229">
        <f>Q179*H179</f>
        <v>0.0082199999999999999</v>
      </c>
      <c r="S179" s="229">
        <v>0</v>
      </c>
      <c r="T179" s="230">
        <f>S179*H179</f>
        <v>0</v>
      </c>
      <c r="AR179" s="23" t="s">
        <v>138</v>
      </c>
      <c r="AT179" s="23" t="s">
        <v>133</v>
      </c>
      <c r="AU179" s="23" t="s">
        <v>139</v>
      </c>
      <c r="AY179" s="23" t="s">
        <v>131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23" t="s">
        <v>139</v>
      </c>
      <c r="BK179" s="231">
        <f>ROUND(I179*H179,2)</f>
        <v>0</v>
      </c>
      <c r="BL179" s="23" t="s">
        <v>138</v>
      </c>
      <c r="BM179" s="23" t="s">
        <v>287</v>
      </c>
    </row>
    <row r="180" s="12" customFormat="1">
      <c r="B180" s="254"/>
      <c r="C180" s="255"/>
      <c r="D180" s="234" t="s">
        <v>141</v>
      </c>
      <c r="E180" s="256" t="s">
        <v>21</v>
      </c>
      <c r="F180" s="257" t="s">
        <v>209</v>
      </c>
      <c r="G180" s="255"/>
      <c r="H180" s="256" t="s">
        <v>21</v>
      </c>
      <c r="I180" s="258"/>
      <c r="J180" s="255"/>
      <c r="K180" s="255"/>
      <c r="L180" s="259"/>
      <c r="M180" s="260"/>
      <c r="N180" s="261"/>
      <c r="O180" s="261"/>
      <c r="P180" s="261"/>
      <c r="Q180" s="261"/>
      <c r="R180" s="261"/>
      <c r="S180" s="261"/>
      <c r="T180" s="262"/>
      <c r="AT180" s="263" t="s">
        <v>141</v>
      </c>
      <c r="AU180" s="263" t="s">
        <v>139</v>
      </c>
      <c r="AV180" s="12" t="s">
        <v>81</v>
      </c>
      <c r="AW180" s="12" t="s">
        <v>36</v>
      </c>
      <c r="AX180" s="12" t="s">
        <v>73</v>
      </c>
      <c r="AY180" s="263" t="s">
        <v>131</v>
      </c>
    </row>
    <row r="181" s="11" customFormat="1">
      <c r="B181" s="232"/>
      <c r="C181" s="233"/>
      <c r="D181" s="234" t="s">
        <v>141</v>
      </c>
      <c r="E181" s="235" t="s">
        <v>21</v>
      </c>
      <c r="F181" s="236" t="s">
        <v>288</v>
      </c>
      <c r="G181" s="233"/>
      <c r="H181" s="237">
        <v>68.200000000000003</v>
      </c>
      <c r="I181" s="238"/>
      <c r="J181" s="233"/>
      <c r="K181" s="233"/>
      <c r="L181" s="239"/>
      <c r="M181" s="240"/>
      <c r="N181" s="241"/>
      <c r="O181" s="241"/>
      <c r="P181" s="241"/>
      <c r="Q181" s="241"/>
      <c r="R181" s="241"/>
      <c r="S181" s="241"/>
      <c r="T181" s="242"/>
      <c r="AT181" s="243" t="s">
        <v>141</v>
      </c>
      <c r="AU181" s="243" t="s">
        <v>139</v>
      </c>
      <c r="AV181" s="11" t="s">
        <v>139</v>
      </c>
      <c r="AW181" s="11" t="s">
        <v>36</v>
      </c>
      <c r="AX181" s="11" t="s">
        <v>73</v>
      </c>
      <c r="AY181" s="243" t="s">
        <v>131</v>
      </c>
    </row>
    <row r="182" s="12" customFormat="1">
      <c r="B182" s="254"/>
      <c r="C182" s="255"/>
      <c r="D182" s="234" t="s">
        <v>141</v>
      </c>
      <c r="E182" s="256" t="s">
        <v>21</v>
      </c>
      <c r="F182" s="257" t="s">
        <v>235</v>
      </c>
      <c r="G182" s="255"/>
      <c r="H182" s="256" t="s">
        <v>21</v>
      </c>
      <c r="I182" s="258"/>
      <c r="J182" s="255"/>
      <c r="K182" s="255"/>
      <c r="L182" s="259"/>
      <c r="M182" s="260"/>
      <c r="N182" s="261"/>
      <c r="O182" s="261"/>
      <c r="P182" s="261"/>
      <c r="Q182" s="261"/>
      <c r="R182" s="261"/>
      <c r="S182" s="261"/>
      <c r="T182" s="262"/>
      <c r="AT182" s="263" t="s">
        <v>141</v>
      </c>
      <c r="AU182" s="263" t="s">
        <v>139</v>
      </c>
      <c r="AV182" s="12" t="s">
        <v>81</v>
      </c>
      <c r="AW182" s="12" t="s">
        <v>36</v>
      </c>
      <c r="AX182" s="12" t="s">
        <v>73</v>
      </c>
      <c r="AY182" s="263" t="s">
        <v>131</v>
      </c>
    </row>
    <row r="183" s="11" customFormat="1">
      <c r="B183" s="232"/>
      <c r="C183" s="233"/>
      <c r="D183" s="234" t="s">
        <v>141</v>
      </c>
      <c r="E183" s="235" t="s">
        <v>21</v>
      </c>
      <c r="F183" s="236" t="s">
        <v>289</v>
      </c>
      <c r="G183" s="233"/>
      <c r="H183" s="237">
        <v>68.799999999999997</v>
      </c>
      <c r="I183" s="238"/>
      <c r="J183" s="233"/>
      <c r="K183" s="233"/>
      <c r="L183" s="239"/>
      <c r="M183" s="240"/>
      <c r="N183" s="241"/>
      <c r="O183" s="241"/>
      <c r="P183" s="241"/>
      <c r="Q183" s="241"/>
      <c r="R183" s="241"/>
      <c r="S183" s="241"/>
      <c r="T183" s="242"/>
      <c r="AT183" s="243" t="s">
        <v>141</v>
      </c>
      <c r="AU183" s="243" t="s">
        <v>139</v>
      </c>
      <c r="AV183" s="11" t="s">
        <v>139</v>
      </c>
      <c r="AW183" s="11" t="s">
        <v>36</v>
      </c>
      <c r="AX183" s="11" t="s">
        <v>73</v>
      </c>
      <c r="AY183" s="243" t="s">
        <v>131</v>
      </c>
    </row>
    <row r="184" s="13" customFormat="1">
      <c r="B184" s="264"/>
      <c r="C184" s="265"/>
      <c r="D184" s="234" t="s">
        <v>141</v>
      </c>
      <c r="E184" s="266" t="s">
        <v>21</v>
      </c>
      <c r="F184" s="267" t="s">
        <v>200</v>
      </c>
      <c r="G184" s="265"/>
      <c r="H184" s="268">
        <v>137</v>
      </c>
      <c r="I184" s="269"/>
      <c r="J184" s="265"/>
      <c r="K184" s="265"/>
      <c r="L184" s="270"/>
      <c r="M184" s="271"/>
      <c r="N184" s="272"/>
      <c r="O184" s="272"/>
      <c r="P184" s="272"/>
      <c r="Q184" s="272"/>
      <c r="R184" s="272"/>
      <c r="S184" s="272"/>
      <c r="T184" s="273"/>
      <c r="AT184" s="274" t="s">
        <v>141</v>
      </c>
      <c r="AU184" s="274" t="s">
        <v>139</v>
      </c>
      <c r="AV184" s="13" t="s">
        <v>138</v>
      </c>
      <c r="AW184" s="13" t="s">
        <v>36</v>
      </c>
      <c r="AX184" s="13" t="s">
        <v>81</v>
      </c>
      <c r="AY184" s="274" t="s">
        <v>131</v>
      </c>
    </row>
    <row r="185" s="1" customFormat="1" ht="14.4" customHeight="1">
      <c r="B185" s="45"/>
      <c r="C185" s="244" t="s">
        <v>290</v>
      </c>
      <c r="D185" s="244" t="s">
        <v>161</v>
      </c>
      <c r="E185" s="245" t="s">
        <v>291</v>
      </c>
      <c r="F185" s="246" t="s">
        <v>292</v>
      </c>
      <c r="G185" s="247" t="s">
        <v>246</v>
      </c>
      <c r="H185" s="248">
        <v>143.84999999999999</v>
      </c>
      <c r="I185" s="249"/>
      <c r="J185" s="250">
        <f>ROUND(I185*H185,2)</f>
        <v>0</v>
      </c>
      <c r="K185" s="246" t="s">
        <v>137</v>
      </c>
      <c r="L185" s="251"/>
      <c r="M185" s="252" t="s">
        <v>21</v>
      </c>
      <c r="N185" s="253" t="s">
        <v>45</v>
      </c>
      <c r="O185" s="46"/>
      <c r="P185" s="229">
        <f>O185*H185</f>
        <v>0</v>
      </c>
      <c r="Q185" s="229">
        <v>0.00059999999999999995</v>
      </c>
      <c r="R185" s="229">
        <f>Q185*H185</f>
        <v>0.086309999999999984</v>
      </c>
      <c r="S185" s="229">
        <v>0</v>
      </c>
      <c r="T185" s="230">
        <f>S185*H185</f>
        <v>0</v>
      </c>
      <c r="AR185" s="23" t="s">
        <v>165</v>
      </c>
      <c r="AT185" s="23" t="s">
        <v>161</v>
      </c>
      <c r="AU185" s="23" t="s">
        <v>139</v>
      </c>
      <c r="AY185" s="23" t="s">
        <v>131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23" t="s">
        <v>139</v>
      </c>
      <c r="BK185" s="231">
        <f>ROUND(I185*H185,2)</f>
        <v>0</v>
      </c>
      <c r="BL185" s="23" t="s">
        <v>138</v>
      </c>
      <c r="BM185" s="23" t="s">
        <v>293</v>
      </c>
    </row>
    <row r="186" s="11" customFormat="1">
      <c r="B186" s="232"/>
      <c r="C186" s="233"/>
      <c r="D186" s="234" t="s">
        <v>141</v>
      </c>
      <c r="E186" s="233"/>
      <c r="F186" s="236" t="s">
        <v>294</v>
      </c>
      <c r="G186" s="233"/>
      <c r="H186" s="237">
        <v>143.84999999999999</v>
      </c>
      <c r="I186" s="238"/>
      <c r="J186" s="233"/>
      <c r="K186" s="233"/>
      <c r="L186" s="239"/>
      <c r="M186" s="240"/>
      <c r="N186" s="241"/>
      <c r="O186" s="241"/>
      <c r="P186" s="241"/>
      <c r="Q186" s="241"/>
      <c r="R186" s="241"/>
      <c r="S186" s="241"/>
      <c r="T186" s="242"/>
      <c r="AT186" s="243" t="s">
        <v>141</v>
      </c>
      <c r="AU186" s="243" t="s">
        <v>139</v>
      </c>
      <c r="AV186" s="11" t="s">
        <v>139</v>
      </c>
      <c r="AW186" s="11" t="s">
        <v>6</v>
      </c>
      <c r="AX186" s="11" t="s">
        <v>81</v>
      </c>
      <c r="AY186" s="243" t="s">
        <v>131</v>
      </c>
    </row>
    <row r="187" s="1" customFormat="1" ht="14.4" customHeight="1">
      <c r="B187" s="45"/>
      <c r="C187" s="220" t="s">
        <v>295</v>
      </c>
      <c r="D187" s="220" t="s">
        <v>133</v>
      </c>
      <c r="E187" s="221" t="s">
        <v>296</v>
      </c>
      <c r="F187" s="222" t="s">
        <v>297</v>
      </c>
      <c r="G187" s="223" t="s">
        <v>246</v>
      </c>
      <c r="H187" s="224">
        <v>1730</v>
      </c>
      <c r="I187" s="225"/>
      <c r="J187" s="226">
        <f>ROUND(I187*H187,2)</f>
        <v>0</v>
      </c>
      <c r="K187" s="222" t="s">
        <v>137</v>
      </c>
      <c r="L187" s="71"/>
      <c r="M187" s="227" t="s">
        <v>21</v>
      </c>
      <c r="N187" s="228" t="s">
        <v>45</v>
      </c>
      <c r="O187" s="46"/>
      <c r="P187" s="229">
        <f>O187*H187</f>
        <v>0</v>
      </c>
      <c r="Q187" s="229">
        <v>0.00025000000000000001</v>
      </c>
      <c r="R187" s="229">
        <f>Q187*H187</f>
        <v>0.4325</v>
      </c>
      <c r="S187" s="229">
        <v>0</v>
      </c>
      <c r="T187" s="230">
        <f>S187*H187</f>
        <v>0</v>
      </c>
      <c r="AR187" s="23" t="s">
        <v>138</v>
      </c>
      <c r="AT187" s="23" t="s">
        <v>133</v>
      </c>
      <c r="AU187" s="23" t="s">
        <v>139</v>
      </c>
      <c r="AY187" s="23" t="s">
        <v>131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23" t="s">
        <v>139</v>
      </c>
      <c r="BK187" s="231">
        <f>ROUND(I187*H187,2)</f>
        <v>0</v>
      </c>
      <c r="BL187" s="23" t="s">
        <v>138</v>
      </c>
      <c r="BM187" s="23" t="s">
        <v>298</v>
      </c>
    </row>
    <row r="188" s="1" customFormat="1" ht="14.4" customHeight="1">
      <c r="B188" s="45"/>
      <c r="C188" s="244" t="s">
        <v>299</v>
      </c>
      <c r="D188" s="244" t="s">
        <v>161</v>
      </c>
      <c r="E188" s="245" t="s">
        <v>300</v>
      </c>
      <c r="F188" s="246" t="s">
        <v>301</v>
      </c>
      <c r="G188" s="247" t="s">
        <v>246</v>
      </c>
      <c r="H188" s="248">
        <v>188</v>
      </c>
      <c r="I188" s="249"/>
      <c r="J188" s="250">
        <f>ROUND(I188*H188,2)</f>
        <v>0</v>
      </c>
      <c r="K188" s="246" t="s">
        <v>137</v>
      </c>
      <c r="L188" s="251"/>
      <c r="M188" s="252" t="s">
        <v>21</v>
      </c>
      <c r="N188" s="253" t="s">
        <v>45</v>
      </c>
      <c r="O188" s="46"/>
      <c r="P188" s="229">
        <f>O188*H188</f>
        <v>0</v>
      </c>
      <c r="Q188" s="229">
        <v>3.0000000000000001E-05</v>
      </c>
      <c r="R188" s="229">
        <f>Q188*H188</f>
        <v>0.00564</v>
      </c>
      <c r="S188" s="229">
        <v>0</v>
      </c>
      <c r="T188" s="230">
        <f>S188*H188</f>
        <v>0</v>
      </c>
      <c r="AR188" s="23" t="s">
        <v>165</v>
      </c>
      <c r="AT188" s="23" t="s">
        <v>161</v>
      </c>
      <c r="AU188" s="23" t="s">
        <v>139</v>
      </c>
      <c r="AY188" s="23" t="s">
        <v>131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23" t="s">
        <v>139</v>
      </c>
      <c r="BK188" s="231">
        <f>ROUND(I188*H188,2)</f>
        <v>0</v>
      </c>
      <c r="BL188" s="23" t="s">
        <v>138</v>
      </c>
      <c r="BM188" s="23" t="s">
        <v>302</v>
      </c>
    </row>
    <row r="189" s="11" customFormat="1">
      <c r="B189" s="232"/>
      <c r="C189" s="233"/>
      <c r="D189" s="234" t="s">
        <v>141</v>
      </c>
      <c r="E189" s="233"/>
      <c r="F189" s="236" t="s">
        <v>303</v>
      </c>
      <c r="G189" s="233"/>
      <c r="H189" s="237">
        <v>188</v>
      </c>
      <c r="I189" s="238"/>
      <c r="J189" s="233"/>
      <c r="K189" s="233"/>
      <c r="L189" s="239"/>
      <c r="M189" s="240"/>
      <c r="N189" s="241"/>
      <c r="O189" s="241"/>
      <c r="P189" s="241"/>
      <c r="Q189" s="241"/>
      <c r="R189" s="241"/>
      <c r="S189" s="241"/>
      <c r="T189" s="242"/>
      <c r="AT189" s="243" t="s">
        <v>141</v>
      </c>
      <c r="AU189" s="243" t="s">
        <v>139</v>
      </c>
      <c r="AV189" s="11" t="s">
        <v>139</v>
      </c>
      <c r="AW189" s="11" t="s">
        <v>6</v>
      </c>
      <c r="AX189" s="11" t="s">
        <v>81</v>
      </c>
      <c r="AY189" s="243" t="s">
        <v>131</v>
      </c>
    </row>
    <row r="190" s="1" customFormat="1" ht="14.4" customHeight="1">
      <c r="B190" s="45"/>
      <c r="C190" s="244" t="s">
        <v>304</v>
      </c>
      <c r="D190" s="244" t="s">
        <v>161</v>
      </c>
      <c r="E190" s="245" t="s">
        <v>305</v>
      </c>
      <c r="F190" s="246" t="s">
        <v>306</v>
      </c>
      <c r="G190" s="247" t="s">
        <v>246</v>
      </c>
      <c r="H190" s="248">
        <v>82.799999999999997</v>
      </c>
      <c r="I190" s="249"/>
      <c r="J190" s="250">
        <f>ROUND(I190*H190,2)</f>
        <v>0</v>
      </c>
      <c r="K190" s="246" t="s">
        <v>137</v>
      </c>
      <c r="L190" s="251"/>
      <c r="M190" s="252" t="s">
        <v>21</v>
      </c>
      <c r="N190" s="253" t="s">
        <v>45</v>
      </c>
      <c r="O190" s="46"/>
      <c r="P190" s="229">
        <f>O190*H190</f>
        <v>0</v>
      </c>
      <c r="Q190" s="229">
        <v>0.00050000000000000001</v>
      </c>
      <c r="R190" s="229">
        <f>Q190*H190</f>
        <v>0.041399999999999999</v>
      </c>
      <c r="S190" s="229">
        <v>0</v>
      </c>
      <c r="T190" s="230">
        <f>S190*H190</f>
        <v>0</v>
      </c>
      <c r="AR190" s="23" t="s">
        <v>165</v>
      </c>
      <c r="AT190" s="23" t="s">
        <v>161</v>
      </c>
      <c r="AU190" s="23" t="s">
        <v>139</v>
      </c>
      <c r="AY190" s="23" t="s">
        <v>131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23" t="s">
        <v>139</v>
      </c>
      <c r="BK190" s="231">
        <f>ROUND(I190*H190,2)</f>
        <v>0</v>
      </c>
      <c r="BL190" s="23" t="s">
        <v>138</v>
      </c>
      <c r="BM190" s="23" t="s">
        <v>307</v>
      </c>
    </row>
    <row r="191" s="11" customFormat="1">
      <c r="B191" s="232"/>
      <c r="C191" s="233"/>
      <c r="D191" s="234" t="s">
        <v>141</v>
      </c>
      <c r="E191" s="233"/>
      <c r="F191" s="236" t="s">
        <v>308</v>
      </c>
      <c r="G191" s="233"/>
      <c r="H191" s="237">
        <v>82.799999999999997</v>
      </c>
      <c r="I191" s="238"/>
      <c r="J191" s="233"/>
      <c r="K191" s="233"/>
      <c r="L191" s="239"/>
      <c r="M191" s="240"/>
      <c r="N191" s="241"/>
      <c r="O191" s="241"/>
      <c r="P191" s="241"/>
      <c r="Q191" s="241"/>
      <c r="R191" s="241"/>
      <c r="S191" s="241"/>
      <c r="T191" s="242"/>
      <c r="AT191" s="243" t="s">
        <v>141</v>
      </c>
      <c r="AU191" s="243" t="s">
        <v>139</v>
      </c>
      <c r="AV191" s="11" t="s">
        <v>139</v>
      </c>
      <c r="AW191" s="11" t="s">
        <v>6</v>
      </c>
      <c r="AX191" s="11" t="s">
        <v>81</v>
      </c>
      <c r="AY191" s="243" t="s">
        <v>131</v>
      </c>
    </row>
    <row r="192" s="1" customFormat="1" ht="22.8" customHeight="1">
      <c r="B192" s="45"/>
      <c r="C192" s="244" t="s">
        <v>309</v>
      </c>
      <c r="D192" s="244" t="s">
        <v>161</v>
      </c>
      <c r="E192" s="245" t="s">
        <v>310</v>
      </c>
      <c r="F192" s="246" t="s">
        <v>311</v>
      </c>
      <c r="G192" s="247" t="s">
        <v>246</v>
      </c>
      <c r="H192" s="248">
        <v>627</v>
      </c>
      <c r="I192" s="249"/>
      <c r="J192" s="250">
        <f>ROUND(I192*H192,2)</f>
        <v>0</v>
      </c>
      <c r="K192" s="246" t="s">
        <v>137</v>
      </c>
      <c r="L192" s="251"/>
      <c r="M192" s="252" t="s">
        <v>21</v>
      </c>
      <c r="N192" s="253" t="s">
        <v>45</v>
      </c>
      <c r="O192" s="46"/>
      <c r="P192" s="229">
        <f>O192*H192</f>
        <v>0</v>
      </c>
      <c r="Q192" s="229">
        <v>4.0000000000000003E-05</v>
      </c>
      <c r="R192" s="229">
        <f>Q192*H192</f>
        <v>0.025080000000000002</v>
      </c>
      <c r="S192" s="229">
        <v>0</v>
      </c>
      <c r="T192" s="230">
        <f>S192*H192</f>
        <v>0</v>
      </c>
      <c r="AR192" s="23" t="s">
        <v>165</v>
      </c>
      <c r="AT192" s="23" t="s">
        <v>161</v>
      </c>
      <c r="AU192" s="23" t="s">
        <v>139</v>
      </c>
      <c r="AY192" s="23" t="s">
        <v>131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23" t="s">
        <v>139</v>
      </c>
      <c r="BK192" s="231">
        <f>ROUND(I192*H192,2)</f>
        <v>0</v>
      </c>
      <c r="BL192" s="23" t="s">
        <v>138</v>
      </c>
      <c r="BM192" s="23" t="s">
        <v>312</v>
      </c>
    </row>
    <row r="193" s="11" customFormat="1">
      <c r="B193" s="232"/>
      <c r="C193" s="233"/>
      <c r="D193" s="234" t="s">
        <v>141</v>
      </c>
      <c r="E193" s="233"/>
      <c r="F193" s="236" t="s">
        <v>313</v>
      </c>
      <c r="G193" s="233"/>
      <c r="H193" s="237">
        <v>627</v>
      </c>
      <c r="I193" s="238"/>
      <c r="J193" s="233"/>
      <c r="K193" s="233"/>
      <c r="L193" s="239"/>
      <c r="M193" s="240"/>
      <c r="N193" s="241"/>
      <c r="O193" s="241"/>
      <c r="P193" s="241"/>
      <c r="Q193" s="241"/>
      <c r="R193" s="241"/>
      <c r="S193" s="241"/>
      <c r="T193" s="242"/>
      <c r="AT193" s="243" t="s">
        <v>141</v>
      </c>
      <c r="AU193" s="243" t="s">
        <v>139</v>
      </c>
      <c r="AV193" s="11" t="s">
        <v>139</v>
      </c>
      <c r="AW193" s="11" t="s">
        <v>6</v>
      </c>
      <c r="AX193" s="11" t="s">
        <v>81</v>
      </c>
      <c r="AY193" s="243" t="s">
        <v>131</v>
      </c>
    </row>
    <row r="194" s="1" customFormat="1" ht="14.4" customHeight="1">
      <c r="B194" s="45"/>
      <c r="C194" s="244" t="s">
        <v>314</v>
      </c>
      <c r="D194" s="244" t="s">
        <v>161</v>
      </c>
      <c r="E194" s="245" t="s">
        <v>315</v>
      </c>
      <c r="F194" s="246" t="s">
        <v>316</v>
      </c>
      <c r="G194" s="247" t="s">
        <v>246</v>
      </c>
      <c r="H194" s="248">
        <v>166.80000000000001</v>
      </c>
      <c r="I194" s="249"/>
      <c r="J194" s="250">
        <f>ROUND(I194*H194,2)</f>
        <v>0</v>
      </c>
      <c r="K194" s="246" t="s">
        <v>137</v>
      </c>
      <c r="L194" s="251"/>
      <c r="M194" s="252" t="s">
        <v>21</v>
      </c>
      <c r="N194" s="253" t="s">
        <v>45</v>
      </c>
      <c r="O194" s="46"/>
      <c r="P194" s="229">
        <f>O194*H194</f>
        <v>0</v>
      </c>
      <c r="Q194" s="229">
        <v>0.00029999999999999997</v>
      </c>
      <c r="R194" s="229">
        <f>Q194*H194</f>
        <v>0.050040000000000001</v>
      </c>
      <c r="S194" s="229">
        <v>0</v>
      </c>
      <c r="T194" s="230">
        <f>S194*H194</f>
        <v>0</v>
      </c>
      <c r="AR194" s="23" t="s">
        <v>165</v>
      </c>
      <c r="AT194" s="23" t="s">
        <v>161</v>
      </c>
      <c r="AU194" s="23" t="s">
        <v>139</v>
      </c>
      <c r="AY194" s="23" t="s">
        <v>131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23" t="s">
        <v>139</v>
      </c>
      <c r="BK194" s="231">
        <f>ROUND(I194*H194,2)</f>
        <v>0</v>
      </c>
      <c r="BL194" s="23" t="s">
        <v>138</v>
      </c>
      <c r="BM194" s="23" t="s">
        <v>317</v>
      </c>
    </row>
    <row r="195" s="11" customFormat="1">
      <c r="B195" s="232"/>
      <c r="C195" s="233"/>
      <c r="D195" s="234" t="s">
        <v>141</v>
      </c>
      <c r="E195" s="233"/>
      <c r="F195" s="236" t="s">
        <v>318</v>
      </c>
      <c r="G195" s="233"/>
      <c r="H195" s="237">
        <v>166.80000000000001</v>
      </c>
      <c r="I195" s="238"/>
      <c r="J195" s="233"/>
      <c r="K195" s="233"/>
      <c r="L195" s="239"/>
      <c r="M195" s="240"/>
      <c r="N195" s="241"/>
      <c r="O195" s="241"/>
      <c r="P195" s="241"/>
      <c r="Q195" s="241"/>
      <c r="R195" s="241"/>
      <c r="S195" s="241"/>
      <c r="T195" s="242"/>
      <c r="AT195" s="243" t="s">
        <v>141</v>
      </c>
      <c r="AU195" s="243" t="s">
        <v>139</v>
      </c>
      <c r="AV195" s="11" t="s">
        <v>139</v>
      </c>
      <c r="AW195" s="11" t="s">
        <v>6</v>
      </c>
      <c r="AX195" s="11" t="s">
        <v>81</v>
      </c>
      <c r="AY195" s="243" t="s">
        <v>131</v>
      </c>
    </row>
    <row r="196" s="1" customFormat="1" ht="14.4" customHeight="1">
      <c r="B196" s="45"/>
      <c r="C196" s="244" t="s">
        <v>319</v>
      </c>
      <c r="D196" s="244" t="s">
        <v>161</v>
      </c>
      <c r="E196" s="245" t="s">
        <v>320</v>
      </c>
      <c r="F196" s="246" t="s">
        <v>321</v>
      </c>
      <c r="G196" s="247" t="s">
        <v>246</v>
      </c>
      <c r="H196" s="248">
        <v>522</v>
      </c>
      <c r="I196" s="249"/>
      <c r="J196" s="250">
        <f>ROUND(I196*H196,2)</f>
        <v>0</v>
      </c>
      <c r="K196" s="246" t="s">
        <v>137</v>
      </c>
      <c r="L196" s="251"/>
      <c r="M196" s="252" t="s">
        <v>21</v>
      </c>
      <c r="N196" s="253" t="s">
        <v>45</v>
      </c>
      <c r="O196" s="46"/>
      <c r="P196" s="229">
        <f>O196*H196</f>
        <v>0</v>
      </c>
      <c r="Q196" s="229">
        <v>2.0000000000000002E-05</v>
      </c>
      <c r="R196" s="229">
        <f>Q196*H196</f>
        <v>0.010440000000000001</v>
      </c>
      <c r="S196" s="229">
        <v>0</v>
      </c>
      <c r="T196" s="230">
        <f>S196*H196</f>
        <v>0</v>
      </c>
      <c r="AR196" s="23" t="s">
        <v>165</v>
      </c>
      <c r="AT196" s="23" t="s">
        <v>161</v>
      </c>
      <c r="AU196" s="23" t="s">
        <v>139</v>
      </c>
      <c r="AY196" s="23" t="s">
        <v>131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23" t="s">
        <v>139</v>
      </c>
      <c r="BK196" s="231">
        <f>ROUND(I196*H196,2)</f>
        <v>0</v>
      </c>
      <c r="BL196" s="23" t="s">
        <v>138</v>
      </c>
      <c r="BM196" s="23" t="s">
        <v>322</v>
      </c>
    </row>
    <row r="197" s="11" customFormat="1">
      <c r="B197" s="232"/>
      <c r="C197" s="233"/>
      <c r="D197" s="234" t="s">
        <v>141</v>
      </c>
      <c r="E197" s="233"/>
      <c r="F197" s="236" t="s">
        <v>323</v>
      </c>
      <c r="G197" s="233"/>
      <c r="H197" s="237">
        <v>522</v>
      </c>
      <c r="I197" s="238"/>
      <c r="J197" s="233"/>
      <c r="K197" s="233"/>
      <c r="L197" s="239"/>
      <c r="M197" s="240"/>
      <c r="N197" s="241"/>
      <c r="O197" s="241"/>
      <c r="P197" s="241"/>
      <c r="Q197" s="241"/>
      <c r="R197" s="241"/>
      <c r="S197" s="241"/>
      <c r="T197" s="242"/>
      <c r="AT197" s="243" t="s">
        <v>141</v>
      </c>
      <c r="AU197" s="243" t="s">
        <v>139</v>
      </c>
      <c r="AV197" s="11" t="s">
        <v>139</v>
      </c>
      <c r="AW197" s="11" t="s">
        <v>6</v>
      </c>
      <c r="AX197" s="11" t="s">
        <v>81</v>
      </c>
      <c r="AY197" s="243" t="s">
        <v>131</v>
      </c>
    </row>
    <row r="198" s="1" customFormat="1" ht="14.4" customHeight="1">
      <c r="B198" s="45"/>
      <c r="C198" s="244" t="s">
        <v>324</v>
      </c>
      <c r="D198" s="244" t="s">
        <v>161</v>
      </c>
      <c r="E198" s="245" t="s">
        <v>325</v>
      </c>
      <c r="F198" s="246" t="s">
        <v>326</v>
      </c>
      <c r="G198" s="247" t="s">
        <v>246</v>
      </c>
      <c r="H198" s="248">
        <v>144</v>
      </c>
      <c r="I198" s="249"/>
      <c r="J198" s="250">
        <f>ROUND(I198*H198,2)</f>
        <v>0</v>
      </c>
      <c r="K198" s="246" t="s">
        <v>137</v>
      </c>
      <c r="L198" s="251"/>
      <c r="M198" s="252" t="s">
        <v>21</v>
      </c>
      <c r="N198" s="253" t="s">
        <v>45</v>
      </c>
      <c r="O198" s="46"/>
      <c r="P198" s="229">
        <f>O198*H198</f>
        <v>0</v>
      </c>
      <c r="Q198" s="229">
        <v>0.00020000000000000001</v>
      </c>
      <c r="R198" s="229">
        <f>Q198*H198</f>
        <v>0.028800000000000003</v>
      </c>
      <c r="S198" s="229">
        <v>0</v>
      </c>
      <c r="T198" s="230">
        <f>S198*H198</f>
        <v>0</v>
      </c>
      <c r="AR198" s="23" t="s">
        <v>165</v>
      </c>
      <c r="AT198" s="23" t="s">
        <v>161</v>
      </c>
      <c r="AU198" s="23" t="s">
        <v>139</v>
      </c>
      <c r="AY198" s="23" t="s">
        <v>131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23" t="s">
        <v>139</v>
      </c>
      <c r="BK198" s="231">
        <f>ROUND(I198*H198,2)</f>
        <v>0</v>
      </c>
      <c r="BL198" s="23" t="s">
        <v>138</v>
      </c>
      <c r="BM198" s="23" t="s">
        <v>327</v>
      </c>
    </row>
    <row r="199" s="11" customFormat="1">
      <c r="B199" s="232"/>
      <c r="C199" s="233"/>
      <c r="D199" s="234" t="s">
        <v>141</v>
      </c>
      <c r="E199" s="233"/>
      <c r="F199" s="236" t="s">
        <v>328</v>
      </c>
      <c r="G199" s="233"/>
      <c r="H199" s="237">
        <v>144</v>
      </c>
      <c r="I199" s="238"/>
      <c r="J199" s="233"/>
      <c r="K199" s="233"/>
      <c r="L199" s="239"/>
      <c r="M199" s="240"/>
      <c r="N199" s="241"/>
      <c r="O199" s="241"/>
      <c r="P199" s="241"/>
      <c r="Q199" s="241"/>
      <c r="R199" s="241"/>
      <c r="S199" s="241"/>
      <c r="T199" s="242"/>
      <c r="AT199" s="243" t="s">
        <v>141</v>
      </c>
      <c r="AU199" s="243" t="s">
        <v>139</v>
      </c>
      <c r="AV199" s="11" t="s">
        <v>139</v>
      </c>
      <c r="AW199" s="11" t="s">
        <v>6</v>
      </c>
      <c r="AX199" s="11" t="s">
        <v>81</v>
      </c>
      <c r="AY199" s="243" t="s">
        <v>131</v>
      </c>
    </row>
    <row r="200" s="1" customFormat="1" ht="22.8" customHeight="1">
      <c r="B200" s="45"/>
      <c r="C200" s="220" t="s">
        <v>329</v>
      </c>
      <c r="D200" s="220" t="s">
        <v>133</v>
      </c>
      <c r="E200" s="221" t="s">
        <v>330</v>
      </c>
      <c r="F200" s="222" t="s">
        <v>331</v>
      </c>
      <c r="G200" s="223" t="s">
        <v>136</v>
      </c>
      <c r="H200" s="224">
        <v>3.2000000000000002</v>
      </c>
      <c r="I200" s="225"/>
      <c r="J200" s="226">
        <f>ROUND(I200*H200,2)</f>
        <v>0</v>
      </c>
      <c r="K200" s="222" t="s">
        <v>137</v>
      </c>
      <c r="L200" s="71"/>
      <c r="M200" s="227" t="s">
        <v>21</v>
      </c>
      <c r="N200" s="228" t="s">
        <v>45</v>
      </c>
      <c r="O200" s="46"/>
      <c r="P200" s="229">
        <f>O200*H200</f>
        <v>0</v>
      </c>
      <c r="Q200" s="229">
        <v>0.03798</v>
      </c>
      <c r="R200" s="229">
        <f>Q200*H200</f>
        <v>0.12153600000000001</v>
      </c>
      <c r="S200" s="229">
        <v>0</v>
      </c>
      <c r="T200" s="230">
        <f>S200*H200</f>
        <v>0</v>
      </c>
      <c r="AR200" s="23" t="s">
        <v>138</v>
      </c>
      <c r="AT200" s="23" t="s">
        <v>133</v>
      </c>
      <c r="AU200" s="23" t="s">
        <v>139</v>
      </c>
      <c r="AY200" s="23" t="s">
        <v>131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23" t="s">
        <v>139</v>
      </c>
      <c r="BK200" s="231">
        <f>ROUND(I200*H200,2)</f>
        <v>0</v>
      </c>
      <c r="BL200" s="23" t="s">
        <v>138</v>
      </c>
      <c r="BM200" s="23" t="s">
        <v>332</v>
      </c>
    </row>
    <row r="201" s="11" customFormat="1">
      <c r="B201" s="232"/>
      <c r="C201" s="233"/>
      <c r="D201" s="234" t="s">
        <v>141</v>
      </c>
      <c r="E201" s="235" t="s">
        <v>21</v>
      </c>
      <c r="F201" s="236" t="s">
        <v>333</v>
      </c>
      <c r="G201" s="233"/>
      <c r="H201" s="237">
        <v>3.2000000000000002</v>
      </c>
      <c r="I201" s="238"/>
      <c r="J201" s="233"/>
      <c r="K201" s="233"/>
      <c r="L201" s="239"/>
      <c r="M201" s="240"/>
      <c r="N201" s="241"/>
      <c r="O201" s="241"/>
      <c r="P201" s="241"/>
      <c r="Q201" s="241"/>
      <c r="R201" s="241"/>
      <c r="S201" s="241"/>
      <c r="T201" s="242"/>
      <c r="AT201" s="243" t="s">
        <v>141</v>
      </c>
      <c r="AU201" s="243" t="s">
        <v>139</v>
      </c>
      <c r="AV201" s="11" t="s">
        <v>139</v>
      </c>
      <c r="AW201" s="11" t="s">
        <v>36</v>
      </c>
      <c r="AX201" s="11" t="s">
        <v>81</v>
      </c>
      <c r="AY201" s="243" t="s">
        <v>131</v>
      </c>
    </row>
    <row r="202" s="1" customFormat="1" ht="22.8" customHeight="1">
      <c r="B202" s="45"/>
      <c r="C202" s="220" t="s">
        <v>334</v>
      </c>
      <c r="D202" s="220" t="s">
        <v>133</v>
      </c>
      <c r="E202" s="221" t="s">
        <v>335</v>
      </c>
      <c r="F202" s="222" t="s">
        <v>336</v>
      </c>
      <c r="G202" s="223" t="s">
        <v>136</v>
      </c>
      <c r="H202" s="224">
        <v>2039.0699999999999</v>
      </c>
      <c r="I202" s="225"/>
      <c r="J202" s="226">
        <f>ROUND(I202*H202,2)</f>
        <v>0</v>
      </c>
      <c r="K202" s="222" t="s">
        <v>137</v>
      </c>
      <c r="L202" s="71"/>
      <c r="M202" s="227" t="s">
        <v>21</v>
      </c>
      <c r="N202" s="228" t="s">
        <v>45</v>
      </c>
      <c r="O202" s="46"/>
      <c r="P202" s="229">
        <f>O202*H202</f>
        <v>0</v>
      </c>
      <c r="Q202" s="229">
        <v>0.0026800000000000001</v>
      </c>
      <c r="R202" s="229">
        <f>Q202*H202</f>
        <v>5.4647075999999997</v>
      </c>
      <c r="S202" s="229">
        <v>0</v>
      </c>
      <c r="T202" s="230">
        <f>S202*H202</f>
        <v>0</v>
      </c>
      <c r="AR202" s="23" t="s">
        <v>138</v>
      </c>
      <c r="AT202" s="23" t="s">
        <v>133</v>
      </c>
      <c r="AU202" s="23" t="s">
        <v>139</v>
      </c>
      <c r="AY202" s="23" t="s">
        <v>131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23" t="s">
        <v>139</v>
      </c>
      <c r="BK202" s="231">
        <f>ROUND(I202*H202,2)</f>
        <v>0</v>
      </c>
      <c r="BL202" s="23" t="s">
        <v>138</v>
      </c>
      <c r="BM202" s="23" t="s">
        <v>337</v>
      </c>
    </row>
    <row r="203" s="12" customFormat="1">
      <c r="B203" s="254"/>
      <c r="C203" s="255"/>
      <c r="D203" s="234" t="s">
        <v>141</v>
      </c>
      <c r="E203" s="256" t="s">
        <v>21</v>
      </c>
      <c r="F203" s="257" t="s">
        <v>209</v>
      </c>
      <c r="G203" s="255"/>
      <c r="H203" s="256" t="s">
        <v>21</v>
      </c>
      <c r="I203" s="258"/>
      <c r="J203" s="255"/>
      <c r="K203" s="255"/>
      <c r="L203" s="259"/>
      <c r="M203" s="260"/>
      <c r="N203" s="261"/>
      <c r="O203" s="261"/>
      <c r="P203" s="261"/>
      <c r="Q203" s="261"/>
      <c r="R203" s="261"/>
      <c r="S203" s="261"/>
      <c r="T203" s="262"/>
      <c r="AT203" s="263" t="s">
        <v>141</v>
      </c>
      <c r="AU203" s="263" t="s">
        <v>139</v>
      </c>
      <c r="AV203" s="12" t="s">
        <v>81</v>
      </c>
      <c r="AW203" s="12" t="s">
        <v>36</v>
      </c>
      <c r="AX203" s="12" t="s">
        <v>73</v>
      </c>
      <c r="AY203" s="263" t="s">
        <v>131</v>
      </c>
    </row>
    <row r="204" s="11" customFormat="1">
      <c r="B204" s="232"/>
      <c r="C204" s="233"/>
      <c r="D204" s="234" t="s">
        <v>141</v>
      </c>
      <c r="E204" s="235" t="s">
        <v>21</v>
      </c>
      <c r="F204" s="236" t="s">
        <v>338</v>
      </c>
      <c r="G204" s="233"/>
      <c r="H204" s="237">
        <v>39.329999999999998</v>
      </c>
      <c r="I204" s="238"/>
      <c r="J204" s="233"/>
      <c r="K204" s="233"/>
      <c r="L204" s="239"/>
      <c r="M204" s="240"/>
      <c r="N204" s="241"/>
      <c r="O204" s="241"/>
      <c r="P204" s="241"/>
      <c r="Q204" s="241"/>
      <c r="R204" s="241"/>
      <c r="S204" s="241"/>
      <c r="T204" s="242"/>
      <c r="AT204" s="243" t="s">
        <v>141</v>
      </c>
      <c r="AU204" s="243" t="s">
        <v>139</v>
      </c>
      <c r="AV204" s="11" t="s">
        <v>139</v>
      </c>
      <c r="AW204" s="11" t="s">
        <v>36</v>
      </c>
      <c r="AX204" s="11" t="s">
        <v>73</v>
      </c>
      <c r="AY204" s="243" t="s">
        <v>131</v>
      </c>
    </row>
    <row r="205" s="11" customFormat="1">
      <c r="B205" s="232"/>
      <c r="C205" s="233"/>
      <c r="D205" s="234" t="s">
        <v>141</v>
      </c>
      <c r="E205" s="235" t="s">
        <v>21</v>
      </c>
      <c r="F205" s="236" t="s">
        <v>339</v>
      </c>
      <c r="G205" s="233"/>
      <c r="H205" s="237">
        <v>623.65999999999997</v>
      </c>
      <c r="I205" s="238"/>
      <c r="J205" s="233"/>
      <c r="K205" s="233"/>
      <c r="L205" s="239"/>
      <c r="M205" s="240"/>
      <c r="N205" s="241"/>
      <c r="O205" s="241"/>
      <c r="P205" s="241"/>
      <c r="Q205" s="241"/>
      <c r="R205" s="241"/>
      <c r="S205" s="241"/>
      <c r="T205" s="242"/>
      <c r="AT205" s="243" t="s">
        <v>141</v>
      </c>
      <c r="AU205" s="243" t="s">
        <v>139</v>
      </c>
      <c r="AV205" s="11" t="s">
        <v>139</v>
      </c>
      <c r="AW205" s="11" t="s">
        <v>36</v>
      </c>
      <c r="AX205" s="11" t="s">
        <v>73</v>
      </c>
      <c r="AY205" s="243" t="s">
        <v>131</v>
      </c>
    </row>
    <row r="206" s="11" customFormat="1">
      <c r="B206" s="232"/>
      <c r="C206" s="233"/>
      <c r="D206" s="234" t="s">
        <v>141</v>
      </c>
      <c r="E206" s="235" t="s">
        <v>21</v>
      </c>
      <c r="F206" s="236" t="s">
        <v>340</v>
      </c>
      <c r="G206" s="233"/>
      <c r="H206" s="237">
        <v>229.68000000000001</v>
      </c>
      <c r="I206" s="238"/>
      <c r="J206" s="233"/>
      <c r="K206" s="233"/>
      <c r="L206" s="239"/>
      <c r="M206" s="240"/>
      <c r="N206" s="241"/>
      <c r="O206" s="241"/>
      <c r="P206" s="241"/>
      <c r="Q206" s="241"/>
      <c r="R206" s="241"/>
      <c r="S206" s="241"/>
      <c r="T206" s="242"/>
      <c r="AT206" s="243" t="s">
        <v>141</v>
      </c>
      <c r="AU206" s="243" t="s">
        <v>139</v>
      </c>
      <c r="AV206" s="11" t="s">
        <v>139</v>
      </c>
      <c r="AW206" s="11" t="s">
        <v>36</v>
      </c>
      <c r="AX206" s="11" t="s">
        <v>73</v>
      </c>
      <c r="AY206" s="243" t="s">
        <v>131</v>
      </c>
    </row>
    <row r="207" s="11" customFormat="1">
      <c r="B207" s="232"/>
      <c r="C207" s="233"/>
      <c r="D207" s="234" t="s">
        <v>141</v>
      </c>
      <c r="E207" s="235" t="s">
        <v>21</v>
      </c>
      <c r="F207" s="236" t="s">
        <v>341</v>
      </c>
      <c r="G207" s="233"/>
      <c r="H207" s="237">
        <v>27.280000000000001</v>
      </c>
      <c r="I207" s="238"/>
      <c r="J207" s="233"/>
      <c r="K207" s="233"/>
      <c r="L207" s="239"/>
      <c r="M207" s="240"/>
      <c r="N207" s="241"/>
      <c r="O207" s="241"/>
      <c r="P207" s="241"/>
      <c r="Q207" s="241"/>
      <c r="R207" s="241"/>
      <c r="S207" s="241"/>
      <c r="T207" s="242"/>
      <c r="AT207" s="243" t="s">
        <v>141</v>
      </c>
      <c r="AU207" s="243" t="s">
        <v>139</v>
      </c>
      <c r="AV207" s="11" t="s">
        <v>139</v>
      </c>
      <c r="AW207" s="11" t="s">
        <v>36</v>
      </c>
      <c r="AX207" s="11" t="s">
        <v>73</v>
      </c>
      <c r="AY207" s="243" t="s">
        <v>131</v>
      </c>
    </row>
    <row r="208" s="12" customFormat="1">
      <c r="B208" s="254"/>
      <c r="C208" s="255"/>
      <c r="D208" s="234" t="s">
        <v>141</v>
      </c>
      <c r="E208" s="256" t="s">
        <v>21</v>
      </c>
      <c r="F208" s="257" t="s">
        <v>235</v>
      </c>
      <c r="G208" s="255"/>
      <c r="H208" s="256" t="s">
        <v>21</v>
      </c>
      <c r="I208" s="258"/>
      <c r="J208" s="255"/>
      <c r="K208" s="255"/>
      <c r="L208" s="259"/>
      <c r="M208" s="260"/>
      <c r="N208" s="261"/>
      <c r="O208" s="261"/>
      <c r="P208" s="261"/>
      <c r="Q208" s="261"/>
      <c r="R208" s="261"/>
      <c r="S208" s="261"/>
      <c r="T208" s="262"/>
      <c r="AT208" s="263" t="s">
        <v>141</v>
      </c>
      <c r="AU208" s="263" t="s">
        <v>139</v>
      </c>
      <c r="AV208" s="12" t="s">
        <v>81</v>
      </c>
      <c r="AW208" s="12" t="s">
        <v>36</v>
      </c>
      <c r="AX208" s="12" t="s">
        <v>73</v>
      </c>
      <c r="AY208" s="263" t="s">
        <v>131</v>
      </c>
    </row>
    <row r="209" s="11" customFormat="1">
      <c r="B209" s="232"/>
      <c r="C209" s="233"/>
      <c r="D209" s="234" t="s">
        <v>141</v>
      </c>
      <c r="E209" s="235" t="s">
        <v>21</v>
      </c>
      <c r="F209" s="236" t="s">
        <v>342</v>
      </c>
      <c r="G209" s="233"/>
      <c r="H209" s="237">
        <v>28.98</v>
      </c>
      <c r="I209" s="238"/>
      <c r="J209" s="233"/>
      <c r="K209" s="233"/>
      <c r="L209" s="239"/>
      <c r="M209" s="240"/>
      <c r="N209" s="241"/>
      <c r="O209" s="241"/>
      <c r="P209" s="241"/>
      <c r="Q209" s="241"/>
      <c r="R209" s="241"/>
      <c r="S209" s="241"/>
      <c r="T209" s="242"/>
      <c r="AT209" s="243" t="s">
        <v>141</v>
      </c>
      <c r="AU209" s="243" t="s">
        <v>139</v>
      </c>
      <c r="AV209" s="11" t="s">
        <v>139</v>
      </c>
      <c r="AW209" s="11" t="s">
        <v>36</v>
      </c>
      <c r="AX209" s="11" t="s">
        <v>73</v>
      </c>
      <c r="AY209" s="243" t="s">
        <v>131</v>
      </c>
    </row>
    <row r="210" s="11" customFormat="1">
      <c r="B210" s="232"/>
      <c r="C210" s="233"/>
      <c r="D210" s="234" t="s">
        <v>141</v>
      </c>
      <c r="E210" s="235" t="s">
        <v>21</v>
      </c>
      <c r="F210" s="236" t="s">
        <v>343</v>
      </c>
      <c r="G210" s="233"/>
      <c r="H210" s="237">
        <v>654.16999999999996</v>
      </c>
      <c r="I210" s="238"/>
      <c r="J210" s="233"/>
      <c r="K210" s="233"/>
      <c r="L210" s="239"/>
      <c r="M210" s="240"/>
      <c r="N210" s="241"/>
      <c r="O210" s="241"/>
      <c r="P210" s="241"/>
      <c r="Q210" s="241"/>
      <c r="R210" s="241"/>
      <c r="S210" s="241"/>
      <c r="T210" s="242"/>
      <c r="AT210" s="243" t="s">
        <v>141</v>
      </c>
      <c r="AU210" s="243" t="s">
        <v>139</v>
      </c>
      <c r="AV210" s="11" t="s">
        <v>139</v>
      </c>
      <c r="AW210" s="11" t="s">
        <v>36</v>
      </c>
      <c r="AX210" s="11" t="s">
        <v>73</v>
      </c>
      <c r="AY210" s="243" t="s">
        <v>131</v>
      </c>
    </row>
    <row r="211" s="11" customFormat="1">
      <c r="B211" s="232"/>
      <c r="C211" s="233"/>
      <c r="D211" s="234" t="s">
        <v>141</v>
      </c>
      <c r="E211" s="235" t="s">
        <v>21</v>
      </c>
      <c r="F211" s="236" t="s">
        <v>344</v>
      </c>
      <c r="G211" s="233"/>
      <c r="H211" s="237">
        <v>120.90000000000001</v>
      </c>
      <c r="I211" s="238"/>
      <c r="J211" s="233"/>
      <c r="K211" s="233"/>
      <c r="L211" s="239"/>
      <c r="M211" s="240"/>
      <c r="N211" s="241"/>
      <c r="O211" s="241"/>
      <c r="P211" s="241"/>
      <c r="Q211" s="241"/>
      <c r="R211" s="241"/>
      <c r="S211" s="241"/>
      <c r="T211" s="242"/>
      <c r="AT211" s="243" t="s">
        <v>141</v>
      </c>
      <c r="AU211" s="243" t="s">
        <v>139</v>
      </c>
      <c r="AV211" s="11" t="s">
        <v>139</v>
      </c>
      <c r="AW211" s="11" t="s">
        <v>36</v>
      </c>
      <c r="AX211" s="11" t="s">
        <v>73</v>
      </c>
      <c r="AY211" s="243" t="s">
        <v>131</v>
      </c>
    </row>
    <row r="212" s="11" customFormat="1">
      <c r="B212" s="232"/>
      <c r="C212" s="233"/>
      <c r="D212" s="234" t="s">
        <v>141</v>
      </c>
      <c r="E212" s="235" t="s">
        <v>21</v>
      </c>
      <c r="F212" s="236" t="s">
        <v>345</v>
      </c>
      <c r="G212" s="233"/>
      <c r="H212" s="237">
        <v>27.52</v>
      </c>
      <c r="I212" s="238"/>
      <c r="J212" s="233"/>
      <c r="K212" s="233"/>
      <c r="L212" s="239"/>
      <c r="M212" s="240"/>
      <c r="N212" s="241"/>
      <c r="O212" s="241"/>
      <c r="P212" s="241"/>
      <c r="Q212" s="241"/>
      <c r="R212" s="241"/>
      <c r="S212" s="241"/>
      <c r="T212" s="242"/>
      <c r="AT212" s="243" t="s">
        <v>141</v>
      </c>
      <c r="AU212" s="243" t="s">
        <v>139</v>
      </c>
      <c r="AV212" s="11" t="s">
        <v>139</v>
      </c>
      <c r="AW212" s="11" t="s">
        <v>36</v>
      </c>
      <c r="AX212" s="11" t="s">
        <v>73</v>
      </c>
      <c r="AY212" s="243" t="s">
        <v>131</v>
      </c>
    </row>
    <row r="213" s="12" customFormat="1">
      <c r="B213" s="254"/>
      <c r="C213" s="255"/>
      <c r="D213" s="234" t="s">
        <v>141</v>
      </c>
      <c r="E213" s="256" t="s">
        <v>21</v>
      </c>
      <c r="F213" s="257" t="s">
        <v>196</v>
      </c>
      <c r="G213" s="255"/>
      <c r="H213" s="256" t="s">
        <v>21</v>
      </c>
      <c r="I213" s="258"/>
      <c r="J213" s="255"/>
      <c r="K213" s="255"/>
      <c r="L213" s="259"/>
      <c r="M213" s="260"/>
      <c r="N213" s="261"/>
      <c r="O213" s="261"/>
      <c r="P213" s="261"/>
      <c r="Q213" s="261"/>
      <c r="R213" s="261"/>
      <c r="S213" s="261"/>
      <c r="T213" s="262"/>
      <c r="AT213" s="263" t="s">
        <v>141</v>
      </c>
      <c r="AU213" s="263" t="s">
        <v>139</v>
      </c>
      <c r="AV213" s="12" t="s">
        <v>81</v>
      </c>
      <c r="AW213" s="12" t="s">
        <v>36</v>
      </c>
      <c r="AX213" s="12" t="s">
        <v>73</v>
      </c>
      <c r="AY213" s="263" t="s">
        <v>131</v>
      </c>
    </row>
    <row r="214" s="11" customFormat="1">
      <c r="B214" s="232"/>
      <c r="C214" s="233"/>
      <c r="D214" s="234" t="s">
        <v>141</v>
      </c>
      <c r="E214" s="235" t="s">
        <v>21</v>
      </c>
      <c r="F214" s="236" t="s">
        <v>197</v>
      </c>
      <c r="G214" s="233"/>
      <c r="H214" s="237">
        <v>82.799999999999997</v>
      </c>
      <c r="I214" s="238"/>
      <c r="J214" s="233"/>
      <c r="K214" s="233"/>
      <c r="L214" s="239"/>
      <c r="M214" s="240"/>
      <c r="N214" s="241"/>
      <c r="O214" s="241"/>
      <c r="P214" s="241"/>
      <c r="Q214" s="241"/>
      <c r="R214" s="241"/>
      <c r="S214" s="241"/>
      <c r="T214" s="242"/>
      <c r="AT214" s="243" t="s">
        <v>141</v>
      </c>
      <c r="AU214" s="243" t="s">
        <v>139</v>
      </c>
      <c r="AV214" s="11" t="s">
        <v>139</v>
      </c>
      <c r="AW214" s="11" t="s">
        <v>36</v>
      </c>
      <c r="AX214" s="11" t="s">
        <v>73</v>
      </c>
      <c r="AY214" s="243" t="s">
        <v>131</v>
      </c>
    </row>
    <row r="215" s="11" customFormat="1">
      <c r="B215" s="232"/>
      <c r="C215" s="233"/>
      <c r="D215" s="234" t="s">
        <v>141</v>
      </c>
      <c r="E215" s="235" t="s">
        <v>21</v>
      </c>
      <c r="F215" s="236" t="s">
        <v>198</v>
      </c>
      <c r="G215" s="233"/>
      <c r="H215" s="237">
        <v>2.3999999999999999</v>
      </c>
      <c r="I215" s="238"/>
      <c r="J215" s="233"/>
      <c r="K215" s="233"/>
      <c r="L215" s="239"/>
      <c r="M215" s="240"/>
      <c r="N215" s="241"/>
      <c r="O215" s="241"/>
      <c r="P215" s="241"/>
      <c r="Q215" s="241"/>
      <c r="R215" s="241"/>
      <c r="S215" s="241"/>
      <c r="T215" s="242"/>
      <c r="AT215" s="243" t="s">
        <v>141</v>
      </c>
      <c r="AU215" s="243" t="s">
        <v>139</v>
      </c>
      <c r="AV215" s="11" t="s">
        <v>139</v>
      </c>
      <c r="AW215" s="11" t="s">
        <v>36</v>
      </c>
      <c r="AX215" s="11" t="s">
        <v>73</v>
      </c>
      <c r="AY215" s="243" t="s">
        <v>131</v>
      </c>
    </row>
    <row r="216" s="12" customFormat="1">
      <c r="B216" s="254"/>
      <c r="C216" s="255"/>
      <c r="D216" s="234" t="s">
        <v>141</v>
      </c>
      <c r="E216" s="256" t="s">
        <v>21</v>
      </c>
      <c r="F216" s="257" t="s">
        <v>191</v>
      </c>
      <c r="G216" s="255"/>
      <c r="H216" s="256" t="s">
        <v>21</v>
      </c>
      <c r="I216" s="258"/>
      <c r="J216" s="255"/>
      <c r="K216" s="255"/>
      <c r="L216" s="259"/>
      <c r="M216" s="260"/>
      <c r="N216" s="261"/>
      <c r="O216" s="261"/>
      <c r="P216" s="261"/>
      <c r="Q216" s="261"/>
      <c r="R216" s="261"/>
      <c r="S216" s="261"/>
      <c r="T216" s="262"/>
      <c r="AT216" s="263" t="s">
        <v>141</v>
      </c>
      <c r="AU216" s="263" t="s">
        <v>139</v>
      </c>
      <c r="AV216" s="12" t="s">
        <v>81</v>
      </c>
      <c r="AW216" s="12" t="s">
        <v>36</v>
      </c>
      <c r="AX216" s="12" t="s">
        <v>73</v>
      </c>
      <c r="AY216" s="263" t="s">
        <v>131</v>
      </c>
    </row>
    <row r="217" s="11" customFormat="1">
      <c r="B217" s="232"/>
      <c r="C217" s="233"/>
      <c r="D217" s="234" t="s">
        <v>141</v>
      </c>
      <c r="E217" s="235" t="s">
        <v>21</v>
      </c>
      <c r="F217" s="236" t="s">
        <v>192</v>
      </c>
      <c r="G217" s="233"/>
      <c r="H217" s="237">
        <v>196.65000000000001</v>
      </c>
      <c r="I217" s="238"/>
      <c r="J217" s="233"/>
      <c r="K217" s="233"/>
      <c r="L217" s="239"/>
      <c r="M217" s="240"/>
      <c r="N217" s="241"/>
      <c r="O217" s="241"/>
      <c r="P217" s="241"/>
      <c r="Q217" s="241"/>
      <c r="R217" s="241"/>
      <c r="S217" s="241"/>
      <c r="T217" s="242"/>
      <c r="AT217" s="243" t="s">
        <v>141</v>
      </c>
      <c r="AU217" s="243" t="s">
        <v>139</v>
      </c>
      <c r="AV217" s="11" t="s">
        <v>139</v>
      </c>
      <c r="AW217" s="11" t="s">
        <v>36</v>
      </c>
      <c r="AX217" s="11" t="s">
        <v>73</v>
      </c>
      <c r="AY217" s="243" t="s">
        <v>131</v>
      </c>
    </row>
    <row r="218" s="11" customFormat="1">
      <c r="B218" s="232"/>
      <c r="C218" s="233"/>
      <c r="D218" s="234" t="s">
        <v>141</v>
      </c>
      <c r="E218" s="235" t="s">
        <v>21</v>
      </c>
      <c r="F218" s="236" t="s">
        <v>194</v>
      </c>
      <c r="G218" s="233"/>
      <c r="H218" s="237">
        <v>5.7000000000000002</v>
      </c>
      <c r="I218" s="238"/>
      <c r="J218" s="233"/>
      <c r="K218" s="233"/>
      <c r="L218" s="239"/>
      <c r="M218" s="240"/>
      <c r="N218" s="241"/>
      <c r="O218" s="241"/>
      <c r="P218" s="241"/>
      <c r="Q218" s="241"/>
      <c r="R218" s="241"/>
      <c r="S218" s="241"/>
      <c r="T218" s="242"/>
      <c r="AT218" s="243" t="s">
        <v>141</v>
      </c>
      <c r="AU218" s="243" t="s">
        <v>139</v>
      </c>
      <c r="AV218" s="11" t="s">
        <v>139</v>
      </c>
      <c r="AW218" s="11" t="s">
        <v>36</v>
      </c>
      <c r="AX218" s="11" t="s">
        <v>73</v>
      </c>
      <c r="AY218" s="243" t="s">
        <v>131</v>
      </c>
    </row>
    <row r="219" s="13" customFormat="1">
      <c r="B219" s="264"/>
      <c r="C219" s="265"/>
      <c r="D219" s="234" t="s">
        <v>141</v>
      </c>
      <c r="E219" s="266" t="s">
        <v>21</v>
      </c>
      <c r="F219" s="267" t="s">
        <v>200</v>
      </c>
      <c r="G219" s="265"/>
      <c r="H219" s="268">
        <v>2039.0699999999999</v>
      </c>
      <c r="I219" s="269"/>
      <c r="J219" s="265"/>
      <c r="K219" s="265"/>
      <c r="L219" s="270"/>
      <c r="M219" s="271"/>
      <c r="N219" s="272"/>
      <c r="O219" s="272"/>
      <c r="P219" s="272"/>
      <c r="Q219" s="272"/>
      <c r="R219" s="272"/>
      <c r="S219" s="272"/>
      <c r="T219" s="273"/>
      <c r="AT219" s="274" t="s">
        <v>141</v>
      </c>
      <c r="AU219" s="274" t="s">
        <v>139</v>
      </c>
      <c r="AV219" s="13" t="s">
        <v>138</v>
      </c>
      <c r="AW219" s="13" t="s">
        <v>36</v>
      </c>
      <c r="AX219" s="13" t="s">
        <v>81</v>
      </c>
      <c r="AY219" s="274" t="s">
        <v>131</v>
      </c>
    </row>
    <row r="220" s="1" customFormat="1" ht="22.8" customHeight="1">
      <c r="B220" s="45"/>
      <c r="C220" s="220" t="s">
        <v>346</v>
      </c>
      <c r="D220" s="220" t="s">
        <v>133</v>
      </c>
      <c r="E220" s="221" t="s">
        <v>347</v>
      </c>
      <c r="F220" s="222" t="s">
        <v>348</v>
      </c>
      <c r="G220" s="223" t="s">
        <v>349</v>
      </c>
      <c r="H220" s="224">
        <v>1</v>
      </c>
      <c r="I220" s="225"/>
      <c r="J220" s="226">
        <f>ROUND(I220*H220,2)</f>
        <v>0</v>
      </c>
      <c r="K220" s="222" t="s">
        <v>21</v>
      </c>
      <c r="L220" s="71"/>
      <c r="M220" s="227" t="s">
        <v>21</v>
      </c>
      <c r="N220" s="228" t="s">
        <v>45</v>
      </c>
      <c r="O220" s="46"/>
      <c r="P220" s="229">
        <f>O220*H220</f>
        <v>0</v>
      </c>
      <c r="Q220" s="229">
        <v>0.00058</v>
      </c>
      <c r="R220" s="229">
        <f>Q220*H220</f>
        <v>0.00058</v>
      </c>
      <c r="S220" s="229">
        <v>0</v>
      </c>
      <c r="T220" s="230">
        <f>S220*H220</f>
        <v>0</v>
      </c>
      <c r="AR220" s="23" t="s">
        <v>138</v>
      </c>
      <c r="AT220" s="23" t="s">
        <v>133</v>
      </c>
      <c r="AU220" s="23" t="s">
        <v>139</v>
      </c>
      <c r="AY220" s="23" t="s">
        <v>131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23" t="s">
        <v>139</v>
      </c>
      <c r="BK220" s="231">
        <f>ROUND(I220*H220,2)</f>
        <v>0</v>
      </c>
      <c r="BL220" s="23" t="s">
        <v>138</v>
      </c>
      <c r="BM220" s="23" t="s">
        <v>350</v>
      </c>
    </row>
    <row r="221" s="1" customFormat="1" ht="14.4" customHeight="1">
      <c r="B221" s="45"/>
      <c r="C221" s="220" t="s">
        <v>351</v>
      </c>
      <c r="D221" s="220" t="s">
        <v>133</v>
      </c>
      <c r="E221" s="221" t="s">
        <v>352</v>
      </c>
      <c r="F221" s="222" t="s">
        <v>353</v>
      </c>
      <c r="G221" s="223" t="s">
        <v>246</v>
      </c>
      <c r="H221" s="224">
        <v>240</v>
      </c>
      <c r="I221" s="225"/>
      <c r="J221" s="226">
        <f>ROUND(I221*H221,2)</f>
        <v>0</v>
      </c>
      <c r="K221" s="222" t="s">
        <v>137</v>
      </c>
      <c r="L221" s="71"/>
      <c r="M221" s="227" t="s">
        <v>21</v>
      </c>
      <c r="N221" s="228" t="s">
        <v>45</v>
      </c>
      <c r="O221" s="46"/>
      <c r="P221" s="229">
        <f>O221*H221</f>
        <v>0</v>
      </c>
      <c r="Q221" s="229">
        <v>0.010319999999999999</v>
      </c>
      <c r="R221" s="229">
        <f>Q221*H221</f>
        <v>2.4767999999999999</v>
      </c>
      <c r="S221" s="229">
        <v>0</v>
      </c>
      <c r="T221" s="230">
        <f>S221*H221</f>
        <v>0</v>
      </c>
      <c r="AR221" s="23" t="s">
        <v>138</v>
      </c>
      <c r="AT221" s="23" t="s">
        <v>133</v>
      </c>
      <c r="AU221" s="23" t="s">
        <v>139</v>
      </c>
      <c r="AY221" s="23" t="s">
        <v>131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23" t="s">
        <v>139</v>
      </c>
      <c r="BK221" s="231">
        <f>ROUND(I221*H221,2)</f>
        <v>0</v>
      </c>
      <c r="BL221" s="23" t="s">
        <v>138</v>
      </c>
      <c r="BM221" s="23" t="s">
        <v>354</v>
      </c>
    </row>
    <row r="222" s="1" customFormat="1" ht="22.8" customHeight="1">
      <c r="B222" s="45"/>
      <c r="C222" s="220" t="s">
        <v>355</v>
      </c>
      <c r="D222" s="220" t="s">
        <v>133</v>
      </c>
      <c r="E222" s="221" t="s">
        <v>356</v>
      </c>
      <c r="F222" s="222" t="s">
        <v>357</v>
      </c>
      <c r="G222" s="223" t="s">
        <v>136</v>
      </c>
      <c r="H222" s="224">
        <v>481.5</v>
      </c>
      <c r="I222" s="225"/>
      <c r="J222" s="226">
        <f>ROUND(I222*H222,2)</f>
        <v>0</v>
      </c>
      <c r="K222" s="222" t="s">
        <v>137</v>
      </c>
      <c r="L222" s="71"/>
      <c r="M222" s="227" t="s">
        <v>21</v>
      </c>
      <c r="N222" s="228" t="s">
        <v>45</v>
      </c>
      <c r="O222" s="46"/>
      <c r="P222" s="229">
        <f>O222*H222</f>
        <v>0</v>
      </c>
      <c r="Q222" s="229">
        <v>0</v>
      </c>
      <c r="R222" s="229">
        <f>Q222*H222</f>
        <v>0</v>
      </c>
      <c r="S222" s="229">
        <v>0</v>
      </c>
      <c r="T222" s="230">
        <f>S222*H222</f>
        <v>0</v>
      </c>
      <c r="AR222" s="23" t="s">
        <v>138</v>
      </c>
      <c r="AT222" s="23" t="s">
        <v>133</v>
      </c>
      <c r="AU222" s="23" t="s">
        <v>139</v>
      </c>
      <c r="AY222" s="23" t="s">
        <v>131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23" t="s">
        <v>139</v>
      </c>
      <c r="BK222" s="231">
        <f>ROUND(I222*H222,2)</f>
        <v>0</v>
      </c>
      <c r="BL222" s="23" t="s">
        <v>138</v>
      </c>
      <c r="BM222" s="23" t="s">
        <v>358</v>
      </c>
    </row>
    <row r="223" s="12" customFormat="1">
      <c r="B223" s="254"/>
      <c r="C223" s="255"/>
      <c r="D223" s="234" t="s">
        <v>141</v>
      </c>
      <c r="E223" s="256" t="s">
        <v>21</v>
      </c>
      <c r="F223" s="257" t="s">
        <v>209</v>
      </c>
      <c r="G223" s="255"/>
      <c r="H223" s="256" t="s">
        <v>21</v>
      </c>
      <c r="I223" s="258"/>
      <c r="J223" s="255"/>
      <c r="K223" s="255"/>
      <c r="L223" s="259"/>
      <c r="M223" s="260"/>
      <c r="N223" s="261"/>
      <c r="O223" s="261"/>
      <c r="P223" s="261"/>
      <c r="Q223" s="261"/>
      <c r="R223" s="261"/>
      <c r="S223" s="261"/>
      <c r="T223" s="262"/>
      <c r="AT223" s="263" t="s">
        <v>141</v>
      </c>
      <c r="AU223" s="263" t="s">
        <v>139</v>
      </c>
      <c r="AV223" s="12" t="s">
        <v>81</v>
      </c>
      <c r="AW223" s="12" t="s">
        <v>36</v>
      </c>
      <c r="AX223" s="12" t="s">
        <v>73</v>
      </c>
      <c r="AY223" s="263" t="s">
        <v>131</v>
      </c>
    </row>
    <row r="224" s="11" customFormat="1">
      <c r="B224" s="232"/>
      <c r="C224" s="233"/>
      <c r="D224" s="234" t="s">
        <v>141</v>
      </c>
      <c r="E224" s="235" t="s">
        <v>21</v>
      </c>
      <c r="F224" s="236" t="s">
        <v>359</v>
      </c>
      <c r="G224" s="233"/>
      <c r="H224" s="237">
        <v>226.80000000000001</v>
      </c>
      <c r="I224" s="238"/>
      <c r="J224" s="233"/>
      <c r="K224" s="233"/>
      <c r="L224" s="239"/>
      <c r="M224" s="240"/>
      <c r="N224" s="241"/>
      <c r="O224" s="241"/>
      <c r="P224" s="241"/>
      <c r="Q224" s="241"/>
      <c r="R224" s="241"/>
      <c r="S224" s="241"/>
      <c r="T224" s="242"/>
      <c r="AT224" s="243" t="s">
        <v>141</v>
      </c>
      <c r="AU224" s="243" t="s">
        <v>139</v>
      </c>
      <c r="AV224" s="11" t="s">
        <v>139</v>
      </c>
      <c r="AW224" s="11" t="s">
        <v>36</v>
      </c>
      <c r="AX224" s="11" t="s">
        <v>73</v>
      </c>
      <c r="AY224" s="243" t="s">
        <v>131</v>
      </c>
    </row>
    <row r="225" s="12" customFormat="1">
      <c r="B225" s="254"/>
      <c r="C225" s="255"/>
      <c r="D225" s="234" t="s">
        <v>141</v>
      </c>
      <c r="E225" s="256" t="s">
        <v>21</v>
      </c>
      <c r="F225" s="257" t="s">
        <v>235</v>
      </c>
      <c r="G225" s="255"/>
      <c r="H225" s="256" t="s">
        <v>21</v>
      </c>
      <c r="I225" s="258"/>
      <c r="J225" s="255"/>
      <c r="K225" s="255"/>
      <c r="L225" s="259"/>
      <c r="M225" s="260"/>
      <c r="N225" s="261"/>
      <c r="O225" s="261"/>
      <c r="P225" s="261"/>
      <c r="Q225" s="261"/>
      <c r="R225" s="261"/>
      <c r="S225" s="261"/>
      <c r="T225" s="262"/>
      <c r="AT225" s="263" t="s">
        <v>141</v>
      </c>
      <c r="AU225" s="263" t="s">
        <v>139</v>
      </c>
      <c r="AV225" s="12" t="s">
        <v>81</v>
      </c>
      <c r="AW225" s="12" t="s">
        <v>36</v>
      </c>
      <c r="AX225" s="12" t="s">
        <v>73</v>
      </c>
      <c r="AY225" s="263" t="s">
        <v>131</v>
      </c>
    </row>
    <row r="226" s="11" customFormat="1">
      <c r="B226" s="232"/>
      <c r="C226" s="233"/>
      <c r="D226" s="234" t="s">
        <v>141</v>
      </c>
      <c r="E226" s="235" t="s">
        <v>21</v>
      </c>
      <c r="F226" s="236" t="s">
        <v>360</v>
      </c>
      <c r="G226" s="233"/>
      <c r="H226" s="237">
        <v>254.69999999999999</v>
      </c>
      <c r="I226" s="238"/>
      <c r="J226" s="233"/>
      <c r="K226" s="233"/>
      <c r="L226" s="239"/>
      <c r="M226" s="240"/>
      <c r="N226" s="241"/>
      <c r="O226" s="241"/>
      <c r="P226" s="241"/>
      <c r="Q226" s="241"/>
      <c r="R226" s="241"/>
      <c r="S226" s="241"/>
      <c r="T226" s="242"/>
      <c r="AT226" s="243" t="s">
        <v>141</v>
      </c>
      <c r="AU226" s="243" t="s">
        <v>139</v>
      </c>
      <c r="AV226" s="11" t="s">
        <v>139</v>
      </c>
      <c r="AW226" s="11" t="s">
        <v>36</v>
      </c>
      <c r="AX226" s="11" t="s">
        <v>73</v>
      </c>
      <c r="AY226" s="243" t="s">
        <v>131</v>
      </c>
    </row>
    <row r="227" s="13" customFormat="1">
      <c r="B227" s="264"/>
      <c r="C227" s="265"/>
      <c r="D227" s="234" t="s">
        <v>141</v>
      </c>
      <c r="E227" s="266" t="s">
        <v>21</v>
      </c>
      <c r="F227" s="267" t="s">
        <v>200</v>
      </c>
      <c r="G227" s="265"/>
      <c r="H227" s="268">
        <v>481.5</v>
      </c>
      <c r="I227" s="269"/>
      <c r="J227" s="265"/>
      <c r="K227" s="265"/>
      <c r="L227" s="270"/>
      <c r="M227" s="271"/>
      <c r="N227" s="272"/>
      <c r="O227" s="272"/>
      <c r="P227" s="272"/>
      <c r="Q227" s="272"/>
      <c r="R227" s="272"/>
      <c r="S227" s="272"/>
      <c r="T227" s="273"/>
      <c r="AT227" s="274" t="s">
        <v>141</v>
      </c>
      <c r="AU227" s="274" t="s">
        <v>139</v>
      </c>
      <c r="AV227" s="13" t="s">
        <v>138</v>
      </c>
      <c r="AW227" s="13" t="s">
        <v>36</v>
      </c>
      <c r="AX227" s="13" t="s">
        <v>81</v>
      </c>
      <c r="AY227" s="274" t="s">
        <v>131</v>
      </c>
    </row>
    <row r="228" s="1" customFormat="1" ht="14.4" customHeight="1">
      <c r="B228" s="45"/>
      <c r="C228" s="220" t="s">
        <v>361</v>
      </c>
      <c r="D228" s="220" t="s">
        <v>133</v>
      </c>
      <c r="E228" s="221" t="s">
        <v>362</v>
      </c>
      <c r="F228" s="222" t="s">
        <v>363</v>
      </c>
      <c r="G228" s="223" t="s">
        <v>136</v>
      </c>
      <c r="H228" s="224">
        <v>2106.8000000000002</v>
      </c>
      <c r="I228" s="225"/>
      <c r="J228" s="226">
        <f>ROUND(I228*H228,2)</f>
        <v>0</v>
      </c>
      <c r="K228" s="222" t="s">
        <v>137</v>
      </c>
      <c r="L228" s="71"/>
      <c r="M228" s="227" t="s">
        <v>21</v>
      </c>
      <c r="N228" s="228" t="s">
        <v>45</v>
      </c>
      <c r="O228" s="46"/>
      <c r="P228" s="229">
        <f>O228*H228</f>
        <v>0</v>
      </c>
      <c r="Q228" s="229">
        <v>0</v>
      </c>
      <c r="R228" s="229">
        <f>Q228*H228</f>
        <v>0</v>
      </c>
      <c r="S228" s="229">
        <v>0</v>
      </c>
      <c r="T228" s="230">
        <f>S228*H228</f>
        <v>0</v>
      </c>
      <c r="AR228" s="23" t="s">
        <v>138</v>
      </c>
      <c r="AT228" s="23" t="s">
        <v>133</v>
      </c>
      <c r="AU228" s="23" t="s">
        <v>139</v>
      </c>
      <c r="AY228" s="23" t="s">
        <v>131</v>
      </c>
      <c r="BE228" s="231">
        <f>IF(N228="základní",J228,0)</f>
        <v>0</v>
      </c>
      <c r="BF228" s="231">
        <f>IF(N228="snížená",J228,0)</f>
        <v>0</v>
      </c>
      <c r="BG228" s="231">
        <f>IF(N228="zákl. přenesená",J228,0)</f>
        <v>0</v>
      </c>
      <c r="BH228" s="231">
        <f>IF(N228="sníž. přenesená",J228,0)</f>
        <v>0</v>
      </c>
      <c r="BI228" s="231">
        <f>IF(N228="nulová",J228,0)</f>
        <v>0</v>
      </c>
      <c r="BJ228" s="23" t="s">
        <v>139</v>
      </c>
      <c r="BK228" s="231">
        <f>ROUND(I228*H228,2)</f>
        <v>0</v>
      </c>
      <c r="BL228" s="23" t="s">
        <v>138</v>
      </c>
      <c r="BM228" s="23" t="s">
        <v>364</v>
      </c>
    </row>
    <row r="229" s="11" customFormat="1">
      <c r="B229" s="232"/>
      <c r="C229" s="233"/>
      <c r="D229" s="234" t="s">
        <v>141</v>
      </c>
      <c r="E229" s="235" t="s">
        <v>21</v>
      </c>
      <c r="F229" s="236" t="s">
        <v>365</v>
      </c>
      <c r="G229" s="233"/>
      <c r="H229" s="237">
        <v>2106.8000000000002</v>
      </c>
      <c r="I229" s="238"/>
      <c r="J229" s="233"/>
      <c r="K229" s="233"/>
      <c r="L229" s="239"/>
      <c r="M229" s="240"/>
      <c r="N229" s="241"/>
      <c r="O229" s="241"/>
      <c r="P229" s="241"/>
      <c r="Q229" s="241"/>
      <c r="R229" s="241"/>
      <c r="S229" s="241"/>
      <c r="T229" s="242"/>
      <c r="AT229" s="243" t="s">
        <v>141</v>
      </c>
      <c r="AU229" s="243" t="s">
        <v>139</v>
      </c>
      <c r="AV229" s="11" t="s">
        <v>139</v>
      </c>
      <c r="AW229" s="11" t="s">
        <v>36</v>
      </c>
      <c r="AX229" s="11" t="s">
        <v>81</v>
      </c>
      <c r="AY229" s="243" t="s">
        <v>131</v>
      </c>
    </row>
    <row r="230" s="1" customFormat="1" ht="14.4" customHeight="1">
      <c r="B230" s="45"/>
      <c r="C230" s="220" t="s">
        <v>366</v>
      </c>
      <c r="D230" s="220" t="s">
        <v>133</v>
      </c>
      <c r="E230" s="221" t="s">
        <v>367</v>
      </c>
      <c r="F230" s="222" t="s">
        <v>368</v>
      </c>
      <c r="G230" s="223" t="s">
        <v>349</v>
      </c>
      <c r="H230" s="224">
        <v>144</v>
      </c>
      <c r="I230" s="225"/>
      <c r="J230" s="226">
        <f>ROUND(I230*H230,2)</f>
        <v>0</v>
      </c>
      <c r="K230" s="222" t="s">
        <v>137</v>
      </c>
      <c r="L230" s="71"/>
      <c r="M230" s="227" t="s">
        <v>21</v>
      </c>
      <c r="N230" s="228" t="s">
        <v>45</v>
      </c>
      <c r="O230" s="46"/>
      <c r="P230" s="229">
        <f>O230*H230</f>
        <v>0</v>
      </c>
      <c r="Q230" s="229">
        <v>0</v>
      </c>
      <c r="R230" s="229">
        <f>Q230*H230</f>
        <v>0</v>
      </c>
      <c r="S230" s="229">
        <v>0</v>
      </c>
      <c r="T230" s="230">
        <f>S230*H230</f>
        <v>0</v>
      </c>
      <c r="AR230" s="23" t="s">
        <v>138</v>
      </c>
      <c r="AT230" s="23" t="s">
        <v>133</v>
      </c>
      <c r="AU230" s="23" t="s">
        <v>139</v>
      </c>
      <c r="AY230" s="23" t="s">
        <v>131</v>
      </c>
      <c r="BE230" s="231">
        <f>IF(N230="základní",J230,0)</f>
        <v>0</v>
      </c>
      <c r="BF230" s="231">
        <f>IF(N230="snížená",J230,0)</f>
        <v>0</v>
      </c>
      <c r="BG230" s="231">
        <f>IF(N230="zákl. přenesená",J230,0)</f>
        <v>0</v>
      </c>
      <c r="BH230" s="231">
        <f>IF(N230="sníž. přenesená",J230,0)</f>
        <v>0</v>
      </c>
      <c r="BI230" s="231">
        <f>IF(N230="nulová",J230,0)</f>
        <v>0</v>
      </c>
      <c r="BJ230" s="23" t="s">
        <v>139</v>
      </c>
      <c r="BK230" s="231">
        <f>ROUND(I230*H230,2)</f>
        <v>0</v>
      </c>
      <c r="BL230" s="23" t="s">
        <v>138</v>
      </c>
      <c r="BM230" s="23" t="s">
        <v>369</v>
      </c>
    </row>
    <row r="231" s="1" customFormat="1" ht="14.4" customHeight="1">
      <c r="B231" s="45"/>
      <c r="C231" s="244" t="s">
        <v>370</v>
      </c>
      <c r="D231" s="244" t="s">
        <v>161</v>
      </c>
      <c r="E231" s="245" t="s">
        <v>371</v>
      </c>
      <c r="F231" s="246" t="s">
        <v>372</v>
      </c>
      <c r="G231" s="247" t="s">
        <v>349</v>
      </c>
      <c r="H231" s="248">
        <v>144</v>
      </c>
      <c r="I231" s="249"/>
      <c r="J231" s="250">
        <f>ROUND(I231*H231,2)</f>
        <v>0</v>
      </c>
      <c r="K231" s="246" t="s">
        <v>137</v>
      </c>
      <c r="L231" s="251"/>
      <c r="M231" s="252" t="s">
        <v>21</v>
      </c>
      <c r="N231" s="253" t="s">
        <v>45</v>
      </c>
      <c r="O231" s="46"/>
      <c r="P231" s="229">
        <f>O231*H231</f>
        <v>0</v>
      </c>
      <c r="Q231" s="229">
        <v>0.00012</v>
      </c>
      <c r="R231" s="229">
        <f>Q231*H231</f>
        <v>0.01728</v>
      </c>
      <c r="S231" s="229">
        <v>0</v>
      </c>
      <c r="T231" s="230">
        <f>S231*H231</f>
        <v>0</v>
      </c>
      <c r="AR231" s="23" t="s">
        <v>165</v>
      </c>
      <c r="AT231" s="23" t="s">
        <v>161</v>
      </c>
      <c r="AU231" s="23" t="s">
        <v>139</v>
      </c>
      <c r="AY231" s="23" t="s">
        <v>131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23" t="s">
        <v>139</v>
      </c>
      <c r="BK231" s="231">
        <f>ROUND(I231*H231,2)</f>
        <v>0</v>
      </c>
      <c r="BL231" s="23" t="s">
        <v>138</v>
      </c>
      <c r="BM231" s="23" t="s">
        <v>373</v>
      </c>
    </row>
    <row r="232" s="1" customFormat="1" ht="22.8" customHeight="1">
      <c r="B232" s="45"/>
      <c r="C232" s="220" t="s">
        <v>374</v>
      </c>
      <c r="D232" s="220" t="s">
        <v>133</v>
      </c>
      <c r="E232" s="221" t="s">
        <v>375</v>
      </c>
      <c r="F232" s="222" t="s">
        <v>376</v>
      </c>
      <c r="G232" s="223" t="s">
        <v>349</v>
      </c>
      <c r="H232" s="224">
        <v>144</v>
      </c>
      <c r="I232" s="225"/>
      <c r="J232" s="226">
        <f>ROUND(I232*H232,2)</f>
        <v>0</v>
      </c>
      <c r="K232" s="222" t="s">
        <v>137</v>
      </c>
      <c r="L232" s="71"/>
      <c r="M232" s="227" t="s">
        <v>21</v>
      </c>
      <c r="N232" s="228" t="s">
        <v>45</v>
      </c>
      <c r="O232" s="46"/>
      <c r="P232" s="229">
        <f>O232*H232</f>
        <v>0</v>
      </c>
      <c r="Q232" s="229">
        <v>0</v>
      </c>
      <c r="R232" s="229">
        <f>Q232*H232</f>
        <v>0</v>
      </c>
      <c r="S232" s="229">
        <v>0</v>
      </c>
      <c r="T232" s="230">
        <f>S232*H232</f>
        <v>0</v>
      </c>
      <c r="AR232" s="23" t="s">
        <v>138</v>
      </c>
      <c r="AT232" s="23" t="s">
        <v>133</v>
      </c>
      <c r="AU232" s="23" t="s">
        <v>139</v>
      </c>
      <c r="AY232" s="23" t="s">
        <v>131</v>
      </c>
      <c r="BE232" s="231">
        <f>IF(N232="základní",J232,0)</f>
        <v>0</v>
      </c>
      <c r="BF232" s="231">
        <f>IF(N232="snížená",J232,0)</f>
        <v>0</v>
      </c>
      <c r="BG232" s="231">
        <f>IF(N232="zákl. přenesená",J232,0)</f>
        <v>0</v>
      </c>
      <c r="BH232" s="231">
        <f>IF(N232="sníž. přenesená",J232,0)</f>
        <v>0</v>
      </c>
      <c r="BI232" s="231">
        <f>IF(N232="nulová",J232,0)</f>
        <v>0</v>
      </c>
      <c r="BJ232" s="23" t="s">
        <v>139</v>
      </c>
      <c r="BK232" s="231">
        <f>ROUND(I232*H232,2)</f>
        <v>0</v>
      </c>
      <c r="BL232" s="23" t="s">
        <v>138</v>
      </c>
      <c r="BM232" s="23" t="s">
        <v>377</v>
      </c>
    </row>
    <row r="233" s="1" customFormat="1" ht="14.4" customHeight="1">
      <c r="B233" s="45"/>
      <c r="C233" s="244" t="s">
        <v>378</v>
      </c>
      <c r="D233" s="244" t="s">
        <v>161</v>
      </c>
      <c r="E233" s="245" t="s">
        <v>379</v>
      </c>
      <c r="F233" s="246" t="s">
        <v>380</v>
      </c>
      <c r="G233" s="247" t="s">
        <v>246</v>
      </c>
      <c r="H233" s="248">
        <v>28.800000000000001</v>
      </c>
      <c r="I233" s="249"/>
      <c r="J233" s="250">
        <f>ROUND(I233*H233,2)</f>
        <v>0</v>
      </c>
      <c r="K233" s="246" t="s">
        <v>137</v>
      </c>
      <c r="L233" s="251"/>
      <c r="M233" s="252" t="s">
        <v>21</v>
      </c>
      <c r="N233" s="253" t="s">
        <v>45</v>
      </c>
      <c r="O233" s="46"/>
      <c r="P233" s="229">
        <f>O233*H233</f>
        <v>0</v>
      </c>
      <c r="Q233" s="229">
        <v>0.0021099999999999999</v>
      </c>
      <c r="R233" s="229">
        <f>Q233*H233</f>
        <v>0.060767999999999996</v>
      </c>
      <c r="S233" s="229">
        <v>0</v>
      </c>
      <c r="T233" s="230">
        <f>S233*H233</f>
        <v>0</v>
      </c>
      <c r="AR233" s="23" t="s">
        <v>165</v>
      </c>
      <c r="AT233" s="23" t="s">
        <v>161</v>
      </c>
      <c r="AU233" s="23" t="s">
        <v>139</v>
      </c>
      <c r="AY233" s="23" t="s">
        <v>131</v>
      </c>
      <c r="BE233" s="231">
        <f>IF(N233="základní",J233,0)</f>
        <v>0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23" t="s">
        <v>139</v>
      </c>
      <c r="BK233" s="231">
        <f>ROUND(I233*H233,2)</f>
        <v>0</v>
      </c>
      <c r="BL233" s="23" t="s">
        <v>138</v>
      </c>
      <c r="BM233" s="23" t="s">
        <v>381</v>
      </c>
    </row>
    <row r="234" s="1" customFormat="1" ht="14.4" customHeight="1">
      <c r="B234" s="45"/>
      <c r="C234" s="220" t="s">
        <v>382</v>
      </c>
      <c r="D234" s="220" t="s">
        <v>133</v>
      </c>
      <c r="E234" s="221" t="s">
        <v>383</v>
      </c>
      <c r="F234" s="222" t="s">
        <v>384</v>
      </c>
      <c r="G234" s="223" t="s">
        <v>349</v>
      </c>
      <c r="H234" s="224">
        <v>1</v>
      </c>
      <c r="I234" s="225"/>
      <c r="J234" s="226">
        <f>ROUND(I234*H234,2)</f>
        <v>0</v>
      </c>
      <c r="K234" s="222" t="s">
        <v>21</v>
      </c>
      <c r="L234" s="71"/>
      <c r="M234" s="227" t="s">
        <v>21</v>
      </c>
      <c r="N234" s="228" t="s">
        <v>45</v>
      </c>
      <c r="O234" s="46"/>
      <c r="P234" s="229">
        <f>O234*H234</f>
        <v>0</v>
      </c>
      <c r="Q234" s="229">
        <v>0</v>
      </c>
      <c r="R234" s="229">
        <f>Q234*H234</f>
        <v>0</v>
      </c>
      <c r="S234" s="229">
        <v>0</v>
      </c>
      <c r="T234" s="230">
        <f>S234*H234</f>
        <v>0</v>
      </c>
      <c r="AR234" s="23" t="s">
        <v>138</v>
      </c>
      <c r="AT234" s="23" t="s">
        <v>133</v>
      </c>
      <c r="AU234" s="23" t="s">
        <v>139</v>
      </c>
      <c r="AY234" s="23" t="s">
        <v>131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23" t="s">
        <v>139</v>
      </c>
      <c r="BK234" s="231">
        <f>ROUND(I234*H234,2)</f>
        <v>0</v>
      </c>
      <c r="BL234" s="23" t="s">
        <v>138</v>
      </c>
      <c r="BM234" s="23" t="s">
        <v>385</v>
      </c>
    </row>
    <row r="235" s="1" customFormat="1" ht="14.4" customHeight="1">
      <c r="B235" s="45"/>
      <c r="C235" s="244" t="s">
        <v>386</v>
      </c>
      <c r="D235" s="244" t="s">
        <v>161</v>
      </c>
      <c r="E235" s="245" t="s">
        <v>387</v>
      </c>
      <c r="F235" s="246" t="s">
        <v>388</v>
      </c>
      <c r="G235" s="247" t="s">
        <v>349</v>
      </c>
      <c r="H235" s="248">
        <v>1</v>
      </c>
      <c r="I235" s="249"/>
      <c r="J235" s="250">
        <f>ROUND(I235*H235,2)</f>
        <v>0</v>
      </c>
      <c r="K235" s="246" t="s">
        <v>21</v>
      </c>
      <c r="L235" s="251"/>
      <c r="M235" s="252" t="s">
        <v>21</v>
      </c>
      <c r="N235" s="253" t="s">
        <v>45</v>
      </c>
      <c r="O235" s="46"/>
      <c r="P235" s="229">
        <f>O235*H235</f>
        <v>0</v>
      </c>
      <c r="Q235" s="229">
        <v>0.00038000000000000002</v>
      </c>
      <c r="R235" s="229">
        <f>Q235*H235</f>
        <v>0.00038000000000000002</v>
      </c>
      <c r="S235" s="229">
        <v>0</v>
      </c>
      <c r="T235" s="230">
        <f>S235*H235</f>
        <v>0</v>
      </c>
      <c r="AR235" s="23" t="s">
        <v>165</v>
      </c>
      <c r="AT235" s="23" t="s">
        <v>161</v>
      </c>
      <c r="AU235" s="23" t="s">
        <v>139</v>
      </c>
      <c r="AY235" s="23" t="s">
        <v>131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23" t="s">
        <v>139</v>
      </c>
      <c r="BK235" s="231">
        <f>ROUND(I235*H235,2)</f>
        <v>0</v>
      </c>
      <c r="BL235" s="23" t="s">
        <v>138</v>
      </c>
      <c r="BM235" s="23" t="s">
        <v>389</v>
      </c>
    </row>
    <row r="236" s="10" customFormat="1" ht="29.88" customHeight="1">
      <c r="B236" s="204"/>
      <c r="C236" s="205"/>
      <c r="D236" s="206" t="s">
        <v>72</v>
      </c>
      <c r="E236" s="218" t="s">
        <v>177</v>
      </c>
      <c r="F236" s="218" t="s">
        <v>390</v>
      </c>
      <c r="G236" s="205"/>
      <c r="H236" s="205"/>
      <c r="I236" s="208"/>
      <c r="J236" s="219">
        <f>BK236</f>
        <v>0</v>
      </c>
      <c r="K236" s="205"/>
      <c r="L236" s="210"/>
      <c r="M236" s="211"/>
      <c r="N236" s="212"/>
      <c r="O236" s="212"/>
      <c r="P236" s="213">
        <f>SUM(P237:P269)</f>
        <v>0</v>
      </c>
      <c r="Q236" s="212"/>
      <c r="R236" s="213">
        <f>SUM(R237:R269)</f>
        <v>0</v>
      </c>
      <c r="S236" s="212"/>
      <c r="T236" s="214">
        <f>SUM(T237:T269)</f>
        <v>17.443207999999998</v>
      </c>
      <c r="AR236" s="215" t="s">
        <v>81</v>
      </c>
      <c r="AT236" s="216" t="s">
        <v>72</v>
      </c>
      <c r="AU236" s="216" t="s">
        <v>81</v>
      </c>
      <c r="AY236" s="215" t="s">
        <v>131</v>
      </c>
      <c r="BK236" s="217">
        <f>SUM(BK237:BK269)</f>
        <v>0</v>
      </c>
    </row>
    <row r="237" s="1" customFormat="1" ht="22.8" customHeight="1">
      <c r="B237" s="45"/>
      <c r="C237" s="220" t="s">
        <v>391</v>
      </c>
      <c r="D237" s="220" t="s">
        <v>133</v>
      </c>
      <c r="E237" s="221" t="s">
        <v>392</v>
      </c>
      <c r="F237" s="222" t="s">
        <v>393</v>
      </c>
      <c r="G237" s="223" t="s">
        <v>136</v>
      </c>
      <c r="H237" s="224">
        <v>2235.5999999999999</v>
      </c>
      <c r="I237" s="225"/>
      <c r="J237" s="226">
        <f>ROUND(I237*H237,2)</f>
        <v>0</v>
      </c>
      <c r="K237" s="222" t="s">
        <v>137</v>
      </c>
      <c r="L237" s="71"/>
      <c r="M237" s="227" t="s">
        <v>21</v>
      </c>
      <c r="N237" s="228" t="s">
        <v>45</v>
      </c>
      <c r="O237" s="46"/>
      <c r="P237" s="229">
        <f>O237*H237</f>
        <v>0</v>
      </c>
      <c r="Q237" s="229">
        <v>0</v>
      </c>
      <c r="R237" s="229">
        <f>Q237*H237</f>
        <v>0</v>
      </c>
      <c r="S237" s="229">
        <v>0</v>
      </c>
      <c r="T237" s="230">
        <f>S237*H237</f>
        <v>0</v>
      </c>
      <c r="AR237" s="23" t="s">
        <v>138</v>
      </c>
      <c r="AT237" s="23" t="s">
        <v>133</v>
      </c>
      <c r="AU237" s="23" t="s">
        <v>139</v>
      </c>
      <c r="AY237" s="23" t="s">
        <v>131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23" t="s">
        <v>139</v>
      </c>
      <c r="BK237" s="231">
        <f>ROUND(I237*H237,2)</f>
        <v>0</v>
      </c>
      <c r="BL237" s="23" t="s">
        <v>138</v>
      </c>
      <c r="BM237" s="23" t="s">
        <v>394</v>
      </c>
    </row>
    <row r="238" s="11" customFormat="1">
      <c r="B238" s="232"/>
      <c r="C238" s="233"/>
      <c r="D238" s="234" t="s">
        <v>141</v>
      </c>
      <c r="E238" s="235" t="s">
        <v>21</v>
      </c>
      <c r="F238" s="236" t="s">
        <v>395</v>
      </c>
      <c r="G238" s="233"/>
      <c r="H238" s="237">
        <v>1959.5999999999999</v>
      </c>
      <c r="I238" s="238"/>
      <c r="J238" s="233"/>
      <c r="K238" s="233"/>
      <c r="L238" s="239"/>
      <c r="M238" s="240"/>
      <c r="N238" s="241"/>
      <c r="O238" s="241"/>
      <c r="P238" s="241"/>
      <c r="Q238" s="241"/>
      <c r="R238" s="241"/>
      <c r="S238" s="241"/>
      <c r="T238" s="242"/>
      <c r="AT238" s="243" t="s">
        <v>141</v>
      </c>
      <c r="AU238" s="243" t="s">
        <v>139</v>
      </c>
      <c r="AV238" s="11" t="s">
        <v>139</v>
      </c>
      <c r="AW238" s="11" t="s">
        <v>36</v>
      </c>
      <c r="AX238" s="11" t="s">
        <v>73</v>
      </c>
      <c r="AY238" s="243" t="s">
        <v>131</v>
      </c>
    </row>
    <row r="239" s="11" customFormat="1">
      <c r="B239" s="232"/>
      <c r="C239" s="233"/>
      <c r="D239" s="234" t="s">
        <v>141</v>
      </c>
      <c r="E239" s="235" t="s">
        <v>21</v>
      </c>
      <c r="F239" s="236" t="s">
        <v>396</v>
      </c>
      <c r="G239" s="233"/>
      <c r="H239" s="237">
        <v>193.19999999999999</v>
      </c>
      <c r="I239" s="238"/>
      <c r="J239" s="233"/>
      <c r="K239" s="233"/>
      <c r="L239" s="239"/>
      <c r="M239" s="240"/>
      <c r="N239" s="241"/>
      <c r="O239" s="241"/>
      <c r="P239" s="241"/>
      <c r="Q239" s="241"/>
      <c r="R239" s="241"/>
      <c r="S239" s="241"/>
      <c r="T239" s="242"/>
      <c r="AT239" s="243" t="s">
        <v>141</v>
      </c>
      <c r="AU239" s="243" t="s">
        <v>139</v>
      </c>
      <c r="AV239" s="11" t="s">
        <v>139</v>
      </c>
      <c r="AW239" s="11" t="s">
        <v>36</v>
      </c>
      <c r="AX239" s="11" t="s">
        <v>73</v>
      </c>
      <c r="AY239" s="243" t="s">
        <v>131</v>
      </c>
    </row>
    <row r="240" s="11" customFormat="1">
      <c r="B240" s="232"/>
      <c r="C240" s="233"/>
      <c r="D240" s="234" t="s">
        <v>141</v>
      </c>
      <c r="E240" s="235" t="s">
        <v>21</v>
      </c>
      <c r="F240" s="236" t="s">
        <v>397</v>
      </c>
      <c r="G240" s="233"/>
      <c r="H240" s="237">
        <v>82.799999999999997</v>
      </c>
      <c r="I240" s="238"/>
      <c r="J240" s="233"/>
      <c r="K240" s="233"/>
      <c r="L240" s="239"/>
      <c r="M240" s="240"/>
      <c r="N240" s="241"/>
      <c r="O240" s="241"/>
      <c r="P240" s="241"/>
      <c r="Q240" s="241"/>
      <c r="R240" s="241"/>
      <c r="S240" s="241"/>
      <c r="T240" s="242"/>
      <c r="AT240" s="243" t="s">
        <v>141</v>
      </c>
      <c r="AU240" s="243" t="s">
        <v>139</v>
      </c>
      <c r="AV240" s="11" t="s">
        <v>139</v>
      </c>
      <c r="AW240" s="11" t="s">
        <v>36</v>
      </c>
      <c r="AX240" s="11" t="s">
        <v>73</v>
      </c>
      <c r="AY240" s="243" t="s">
        <v>131</v>
      </c>
    </row>
    <row r="241" s="13" customFormat="1">
      <c r="B241" s="264"/>
      <c r="C241" s="265"/>
      <c r="D241" s="234" t="s">
        <v>141</v>
      </c>
      <c r="E241" s="266" t="s">
        <v>21</v>
      </c>
      <c r="F241" s="267" t="s">
        <v>200</v>
      </c>
      <c r="G241" s="265"/>
      <c r="H241" s="268">
        <v>2235.5999999999999</v>
      </c>
      <c r="I241" s="269"/>
      <c r="J241" s="265"/>
      <c r="K241" s="265"/>
      <c r="L241" s="270"/>
      <c r="M241" s="271"/>
      <c r="N241" s="272"/>
      <c r="O241" s="272"/>
      <c r="P241" s="272"/>
      <c r="Q241" s="272"/>
      <c r="R241" s="272"/>
      <c r="S241" s="272"/>
      <c r="T241" s="273"/>
      <c r="AT241" s="274" t="s">
        <v>141</v>
      </c>
      <c r="AU241" s="274" t="s">
        <v>139</v>
      </c>
      <c r="AV241" s="13" t="s">
        <v>138</v>
      </c>
      <c r="AW241" s="13" t="s">
        <v>36</v>
      </c>
      <c r="AX241" s="13" t="s">
        <v>81</v>
      </c>
      <c r="AY241" s="274" t="s">
        <v>131</v>
      </c>
    </row>
    <row r="242" s="1" customFormat="1" ht="22.8" customHeight="1">
      <c r="B242" s="45"/>
      <c r="C242" s="220" t="s">
        <v>398</v>
      </c>
      <c r="D242" s="220" t="s">
        <v>133</v>
      </c>
      <c r="E242" s="221" t="s">
        <v>399</v>
      </c>
      <c r="F242" s="222" t="s">
        <v>400</v>
      </c>
      <c r="G242" s="223" t="s">
        <v>136</v>
      </c>
      <c r="H242" s="224">
        <v>134136</v>
      </c>
      <c r="I242" s="225"/>
      <c r="J242" s="226">
        <f>ROUND(I242*H242,2)</f>
        <v>0</v>
      </c>
      <c r="K242" s="222" t="s">
        <v>137</v>
      </c>
      <c r="L242" s="71"/>
      <c r="M242" s="227" t="s">
        <v>21</v>
      </c>
      <c r="N242" s="228" t="s">
        <v>45</v>
      </c>
      <c r="O242" s="46"/>
      <c r="P242" s="229">
        <f>O242*H242</f>
        <v>0</v>
      </c>
      <c r="Q242" s="229">
        <v>0</v>
      </c>
      <c r="R242" s="229">
        <f>Q242*H242</f>
        <v>0</v>
      </c>
      <c r="S242" s="229">
        <v>0</v>
      </c>
      <c r="T242" s="230">
        <f>S242*H242</f>
        <v>0</v>
      </c>
      <c r="AR242" s="23" t="s">
        <v>138</v>
      </c>
      <c r="AT242" s="23" t="s">
        <v>133</v>
      </c>
      <c r="AU242" s="23" t="s">
        <v>139</v>
      </c>
      <c r="AY242" s="23" t="s">
        <v>131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23" t="s">
        <v>139</v>
      </c>
      <c r="BK242" s="231">
        <f>ROUND(I242*H242,2)</f>
        <v>0</v>
      </c>
      <c r="BL242" s="23" t="s">
        <v>138</v>
      </c>
      <c r="BM242" s="23" t="s">
        <v>401</v>
      </c>
    </row>
    <row r="243" s="11" customFormat="1">
      <c r="B243" s="232"/>
      <c r="C243" s="233"/>
      <c r="D243" s="234" t="s">
        <v>141</v>
      </c>
      <c r="E243" s="233"/>
      <c r="F243" s="236" t="s">
        <v>402</v>
      </c>
      <c r="G243" s="233"/>
      <c r="H243" s="237">
        <v>134136</v>
      </c>
      <c r="I243" s="238"/>
      <c r="J243" s="233"/>
      <c r="K243" s="233"/>
      <c r="L243" s="239"/>
      <c r="M243" s="240"/>
      <c r="N243" s="241"/>
      <c r="O243" s="241"/>
      <c r="P243" s="241"/>
      <c r="Q243" s="241"/>
      <c r="R243" s="241"/>
      <c r="S243" s="241"/>
      <c r="T243" s="242"/>
      <c r="AT243" s="243" t="s">
        <v>141</v>
      </c>
      <c r="AU243" s="243" t="s">
        <v>139</v>
      </c>
      <c r="AV243" s="11" t="s">
        <v>139</v>
      </c>
      <c r="AW243" s="11" t="s">
        <v>6</v>
      </c>
      <c r="AX243" s="11" t="s">
        <v>81</v>
      </c>
      <c r="AY243" s="243" t="s">
        <v>131</v>
      </c>
    </row>
    <row r="244" s="1" customFormat="1" ht="22.8" customHeight="1">
      <c r="B244" s="45"/>
      <c r="C244" s="220" t="s">
        <v>403</v>
      </c>
      <c r="D244" s="220" t="s">
        <v>133</v>
      </c>
      <c r="E244" s="221" t="s">
        <v>404</v>
      </c>
      <c r="F244" s="222" t="s">
        <v>405</v>
      </c>
      <c r="G244" s="223" t="s">
        <v>136</v>
      </c>
      <c r="H244" s="224">
        <v>2235.5999999999999</v>
      </c>
      <c r="I244" s="225"/>
      <c r="J244" s="226">
        <f>ROUND(I244*H244,2)</f>
        <v>0</v>
      </c>
      <c r="K244" s="222" t="s">
        <v>137</v>
      </c>
      <c r="L244" s="71"/>
      <c r="M244" s="227" t="s">
        <v>21</v>
      </c>
      <c r="N244" s="228" t="s">
        <v>45</v>
      </c>
      <c r="O244" s="46"/>
      <c r="P244" s="229">
        <f>O244*H244</f>
        <v>0</v>
      </c>
      <c r="Q244" s="229">
        <v>0</v>
      </c>
      <c r="R244" s="229">
        <f>Q244*H244</f>
        <v>0</v>
      </c>
      <c r="S244" s="229">
        <v>0</v>
      </c>
      <c r="T244" s="230">
        <f>S244*H244</f>
        <v>0</v>
      </c>
      <c r="AR244" s="23" t="s">
        <v>138</v>
      </c>
      <c r="AT244" s="23" t="s">
        <v>133</v>
      </c>
      <c r="AU244" s="23" t="s">
        <v>139</v>
      </c>
      <c r="AY244" s="23" t="s">
        <v>131</v>
      </c>
      <c r="BE244" s="231">
        <f>IF(N244="základní",J244,0)</f>
        <v>0</v>
      </c>
      <c r="BF244" s="231">
        <f>IF(N244="snížená",J244,0)</f>
        <v>0</v>
      </c>
      <c r="BG244" s="231">
        <f>IF(N244="zákl. přenesená",J244,0)</f>
        <v>0</v>
      </c>
      <c r="BH244" s="231">
        <f>IF(N244="sníž. přenesená",J244,0)</f>
        <v>0</v>
      </c>
      <c r="BI244" s="231">
        <f>IF(N244="nulová",J244,0)</f>
        <v>0</v>
      </c>
      <c r="BJ244" s="23" t="s">
        <v>139</v>
      </c>
      <c r="BK244" s="231">
        <f>ROUND(I244*H244,2)</f>
        <v>0</v>
      </c>
      <c r="BL244" s="23" t="s">
        <v>138</v>
      </c>
      <c r="BM244" s="23" t="s">
        <v>406</v>
      </c>
    </row>
    <row r="245" s="1" customFormat="1" ht="14.4" customHeight="1">
      <c r="B245" s="45"/>
      <c r="C245" s="220" t="s">
        <v>407</v>
      </c>
      <c r="D245" s="220" t="s">
        <v>133</v>
      </c>
      <c r="E245" s="221" t="s">
        <v>408</v>
      </c>
      <c r="F245" s="222" t="s">
        <v>409</v>
      </c>
      <c r="G245" s="223" t="s">
        <v>136</v>
      </c>
      <c r="H245" s="224">
        <v>2682.7199999999998</v>
      </c>
      <c r="I245" s="225"/>
      <c r="J245" s="226">
        <f>ROUND(I245*H245,2)</f>
        <v>0</v>
      </c>
      <c r="K245" s="222" t="s">
        <v>137</v>
      </c>
      <c r="L245" s="71"/>
      <c r="M245" s="227" t="s">
        <v>21</v>
      </c>
      <c r="N245" s="228" t="s">
        <v>45</v>
      </c>
      <c r="O245" s="46"/>
      <c r="P245" s="229">
        <f>O245*H245</f>
        <v>0</v>
      </c>
      <c r="Q245" s="229">
        <v>0</v>
      </c>
      <c r="R245" s="229">
        <f>Q245*H245</f>
        <v>0</v>
      </c>
      <c r="S245" s="229">
        <v>0</v>
      </c>
      <c r="T245" s="230">
        <f>S245*H245</f>
        <v>0</v>
      </c>
      <c r="AR245" s="23" t="s">
        <v>138</v>
      </c>
      <c r="AT245" s="23" t="s">
        <v>133</v>
      </c>
      <c r="AU245" s="23" t="s">
        <v>139</v>
      </c>
      <c r="AY245" s="23" t="s">
        <v>131</v>
      </c>
      <c r="BE245" s="231">
        <f>IF(N245="základní",J245,0)</f>
        <v>0</v>
      </c>
      <c r="BF245" s="231">
        <f>IF(N245="snížená",J245,0)</f>
        <v>0</v>
      </c>
      <c r="BG245" s="231">
        <f>IF(N245="zákl. přenesená",J245,0)</f>
        <v>0</v>
      </c>
      <c r="BH245" s="231">
        <f>IF(N245="sníž. přenesená",J245,0)</f>
        <v>0</v>
      </c>
      <c r="BI245" s="231">
        <f>IF(N245="nulová",J245,0)</f>
        <v>0</v>
      </c>
      <c r="BJ245" s="23" t="s">
        <v>139</v>
      </c>
      <c r="BK245" s="231">
        <f>ROUND(I245*H245,2)</f>
        <v>0</v>
      </c>
      <c r="BL245" s="23" t="s">
        <v>138</v>
      </c>
      <c r="BM245" s="23" t="s">
        <v>410</v>
      </c>
    </row>
    <row r="246" s="11" customFormat="1">
      <c r="B246" s="232"/>
      <c r="C246" s="233"/>
      <c r="D246" s="234" t="s">
        <v>141</v>
      </c>
      <c r="E246" s="235" t="s">
        <v>21</v>
      </c>
      <c r="F246" s="236" t="s">
        <v>411</v>
      </c>
      <c r="G246" s="233"/>
      <c r="H246" s="237">
        <v>2682.7199999999998</v>
      </c>
      <c r="I246" s="238"/>
      <c r="J246" s="233"/>
      <c r="K246" s="233"/>
      <c r="L246" s="239"/>
      <c r="M246" s="240"/>
      <c r="N246" s="241"/>
      <c r="O246" s="241"/>
      <c r="P246" s="241"/>
      <c r="Q246" s="241"/>
      <c r="R246" s="241"/>
      <c r="S246" s="241"/>
      <c r="T246" s="242"/>
      <c r="AT246" s="243" t="s">
        <v>141</v>
      </c>
      <c r="AU246" s="243" t="s">
        <v>139</v>
      </c>
      <c r="AV246" s="11" t="s">
        <v>139</v>
      </c>
      <c r="AW246" s="11" t="s">
        <v>36</v>
      </c>
      <c r="AX246" s="11" t="s">
        <v>81</v>
      </c>
      <c r="AY246" s="243" t="s">
        <v>131</v>
      </c>
    </row>
    <row r="247" s="1" customFormat="1" ht="14.4" customHeight="1">
      <c r="B247" s="45"/>
      <c r="C247" s="220" t="s">
        <v>412</v>
      </c>
      <c r="D247" s="220" t="s">
        <v>133</v>
      </c>
      <c r="E247" s="221" t="s">
        <v>413</v>
      </c>
      <c r="F247" s="222" t="s">
        <v>414</v>
      </c>
      <c r="G247" s="223" t="s">
        <v>136</v>
      </c>
      <c r="H247" s="224">
        <v>160963.20000000001</v>
      </c>
      <c r="I247" s="225"/>
      <c r="J247" s="226">
        <f>ROUND(I247*H247,2)</f>
        <v>0</v>
      </c>
      <c r="K247" s="222" t="s">
        <v>137</v>
      </c>
      <c r="L247" s="71"/>
      <c r="M247" s="227" t="s">
        <v>21</v>
      </c>
      <c r="N247" s="228" t="s">
        <v>45</v>
      </c>
      <c r="O247" s="46"/>
      <c r="P247" s="229">
        <f>O247*H247</f>
        <v>0</v>
      </c>
      <c r="Q247" s="229">
        <v>0</v>
      </c>
      <c r="R247" s="229">
        <f>Q247*H247</f>
        <v>0</v>
      </c>
      <c r="S247" s="229">
        <v>0</v>
      </c>
      <c r="T247" s="230">
        <f>S247*H247</f>
        <v>0</v>
      </c>
      <c r="AR247" s="23" t="s">
        <v>138</v>
      </c>
      <c r="AT247" s="23" t="s">
        <v>133</v>
      </c>
      <c r="AU247" s="23" t="s">
        <v>139</v>
      </c>
      <c r="AY247" s="23" t="s">
        <v>131</v>
      </c>
      <c r="BE247" s="231">
        <f>IF(N247="základní",J247,0)</f>
        <v>0</v>
      </c>
      <c r="BF247" s="231">
        <f>IF(N247="snížená",J247,0)</f>
        <v>0</v>
      </c>
      <c r="BG247" s="231">
        <f>IF(N247="zákl. přenesená",J247,0)</f>
        <v>0</v>
      </c>
      <c r="BH247" s="231">
        <f>IF(N247="sníž. přenesená",J247,0)</f>
        <v>0</v>
      </c>
      <c r="BI247" s="231">
        <f>IF(N247="nulová",J247,0)</f>
        <v>0</v>
      </c>
      <c r="BJ247" s="23" t="s">
        <v>139</v>
      </c>
      <c r="BK247" s="231">
        <f>ROUND(I247*H247,2)</f>
        <v>0</v>
      </c>
      <c r="BL247" s="23" t="s">
        <v>138</v>
      </c>
      <c r="BM247" s="23" t="s">
        <v>415</v>
      </c>
    </row>
    <row r="248" s="11" customFormat="1">
      <c r="B248" s="232"/>
      <c r="C248" s="233"/>
      <c r="D248" s="234" t="s">
        <v>141</v>
      </c>
      <c r="E248" s="233"/>
      <c r="F248" s="236" t="s">
        <v>416</v>
      </c>
      <c r="G248" s="233"/>
      <c r="H248" s="237">
        <v>160963.20000000001</v>
      </c>
      <c r="I248" s="238"/>
      <c r="J248" s="233"/>
      <c r="K248" s="233"/>
      <c r="L248" s="239"/>
      <c r="M248" s="240"/>
      <c r="N248" s="241"/>
      <c r="O248" s="241"/>
      <c r="P248" s="241"/>
      <c r="Q248" s="241"/>
      <c r="R248" s="241"/>
      <c r="S248" s="241"/>
      <c r="T248" s="242"/>
      <c r="AT248" s="243" t="s">
        <v>141</v>
      </c>
      <c r="AU248" s="243" t="s">
        <v>139</v>
      </c>
      <c r="AV248" s="11" t="s">
        <v>139</v>
      </c>
      <c r="AW248" s="11" t="s">
        <v>6</v>
      </c>
      <c r="AX248" s="11" t="s">
        <v>81</v>
      </c>
      <c r="AY248" s="243" t="s">
        <v>131</v>
      </c>
    </row>
    <row r="249" s="1" customFormat="1" ht="14.4" customHeight="1">
      <c r="B249" s="45"/>
      <c r="C249" s="220" t="s">
        <v>417</v>
      </c>
      <c r="D249" s="220" t="s">
        <v>133</v>
      </c>
      <c r="E249" s="221" t="s">
        <v>418</v>
      </c>
      <c r="F249" s="222" t="s">
        <v>419</v>
      </c>
      <c r="G249" s="223" t="s">
        <v>136</v>
      </c>
      <c r="H249" s="224">
        <v>2682.7199999999998</v>
      </c>
      <c r="I249" s="225"/>
      <c r="J249" s="226">
        <f>ROUND(I249*H249,2)</f>
        <v>0</v>
      </c>
      <c r="K249" s="222" t="s">
        <v>137</v>
      </c>
      <c r="L249" s="71"/>
      <c r="M249" s="227" t="s">
        <v>21</v>
      </c>
      <c r="N249" s="228" t="s">
        <v>45</v>
      </c>
      <c r="O249" s="46"/>
      <c r="P249" s="229">
        <f>O249*H249</f>
        <v>0</v>
      </c>
      <c r="Q249" s="229">
        <v>0</v>
      </c>
      <c r="R249" s="229">
        <f>Q249*H249</f>
        <v>0</v>
      </c>
      <c r="S249" s="229">
        <v>0</v>
      </c>
      <c r="T249" s="230">
        <f>S249*H249</f>
        <v>0</v>
      </c>
      <c r="AR249" s="23" t="s">
        <v>138</v>
      </c>
      <c r="AT249" s="23" t="s">
        <v>133</v>
      </c>
      <c r="AU249" s="23" t="s">
        <v>139</v>
      </c>
      <c r="AY249" s="23" t="s">
        <v>131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23" t="s">
        <v>139</v>
      </c>
      <c r="BK249" s="231">
        <f>ROUND(I249*H249,2)</f>
        <v>0</v>
      </c>
      <c r="BL249" s="23" t="s">
        <v>138</v>
      </c>
      <c r="BM249" s="23" t="s">
        <v>420</v>
      </c>
    </row>
    <row r="250" s="1" customFormat="1" ht="14.4" customHeight="1">
      <c r="B250" s="45"/>
      <c r="C250" s="220" t="s">
        <v>421</v>
      </c>
      <c r="D250" s="220" t="s">
        <v>133</v>
      </c>
      <c r="E250" s="221" t="s">
        <v>422</v>
      </c>
      <c r="F250" s="222" t="s">
        <v>423</v>
      </c>
      <c r="G250" s="223" t="s">
        <v>246</v>
      </c>
      <c r="H250" s="224">
        <v>24.800000000000001</v>
      </c>
      <c r="I250" s="225"/>
      <c r="J250" s="226">
        <f>ROUND(I250*H250,2)</f>
        <v>0</v>
      </c>
      <c r="K250" s="222" t="s">
        <v>137</v>
      </c>
      <c r="L250" s="71"/>
      <c r="M250" s="227" t="s">
        <v>21</v>
      </c>
      <c r="N250" s="228" t="s">
        <v>45</v>
      </c>
      <c r="O250" s="46"/>
      <c r="P250" s="229">
        <f>O250*H250</f>
        <v>0</v>
      </c>
      <c r="Q250" s="229">
        <v>0</v>
      </c>
      <c r="R250" s="229">
        <f>Q250*H250</f>
        <v>0</v>
      </c>
      <c r="S250" s="229">
        <v>0</v>
      </c>
      <c r="T250" s="230">
        <f>S250*H250</f>
        <v>0</v>
      </c>
      <c r="AR250" s="23" t="s">
        <v>138</v>
      </c>
      <c r="AT250" s="23" t="s">
        <v>133</v>
      </c>
      <c r="AU250" s="23" t="s">
        <v>139</v>
      </c>
      <c r="AY250" s="23" t="s">
        <v>131</v>
      </c>
      <c r="BE250" s="231">
        <f>IF(N250="základní",J250,0)</f>
        <v>0</v>
      </c>
      <c r="BF250" s="231">
        <f>IF(N250="snížená",J250,0)</f>
        <v>0</v>
      </c>
      <c r="BG250" s="231">
        <f>IF(N250="zákl. přenesená",J250,0)</f>
        <v>0</v>
      </c>
      <c r="BH250" s="231">
        <f>IF(N250="sníž. přenesená",J250,0)</f>
        <v>0</v>
      </c>
      <c r="BI250" s="231">
        <f>IF(N250="nulová",J250,0)</f>
        <v>0</v>
      </c>
      <c r="BJ250" s="23" t="s">
        <v>139</v>
      </c>
      <c r="BK250" s="231">
        <f>ROUND(I250*H250,2)</f>
        <v>0</v>
      </c>
      <c r="BL250" s="23" t="s">
        <v>138</v>
      </c>
      <c r="BM250" s="23" t="s">
        <v>424</v>
      </c>
    </row>
    <row r="251" s="11" customFormat="1">
      <c r="B251" s="232"/>
      <c r="C251" s="233"/>
      <c r="D251" s="234" t="s">
        <v>141</v>
      </c>
      <c r="E251" s="235" t="s">
        <v>21</v>
      </c>
      <c r="F251" s="236" t="s">
        <v>425</v>
      </c>
      <c r="G251" s="233"/>
      <c r="H251" s="237">
        <v>24.800000000000001</v>
      </c>
      <c r="I251" s="238"/>
      <c r="J251" s="233"/>
      <c r="K251" s="233"/>
      <c r="L251" s="239"/>
      <c r="M251" s="240"/>
      <c r="N251" s="241"/>
      <c r="O251" s="241"/>
      <c r="P251" s="241"/>
      <c r="Q251" s="241"/>
      <c r="R251" s="241"/>
      <c r="S251" s="241"/>
      <c r="T251" s="242"/>
      <c r="AT251" s="243" t="s">
        <v>141</v>
      </c>
      <c r="AU251" s="243" t="s">
        <v>139</v>
      </c>
      <c r="AV251" s="11" t="s">
        <v>139</v>
      </c>
      <c r="AW251" s="11" t="s">
        <v>36</v>
      </c>
      <c r="AX251" s="11" t="s">
        <v>81</v>
      </c>
      <c r="AY251" s="243" t="s">
        <v>131</v>
      </c>
    </row>
    <row r="252" s="1" customFormat="1" ht="22.8" customHeight="1">
      <c r="B252" s="45"/>
      <c r="C252" s="220" t="s">
        <v>426</v>
      </c>
      <c r="D252" s="220" t="s">
        <v>133</v>
      </c>
      <c r="E252" s="221" t="s">
        <v>427</v>
      </c>
      <c r="F252" s="222" t="s">
        <v>428</v>
      </c>
      <c r="G252" s="223" t="s">
        <v>246</v>
      </c>
      <c r="H252" s="224">
        <v>1488</v>
      </c>
      <c r="I252" s="225"/>
      <c r="J252" s="226">
        <f>ROUND(I252*H252,2)</f>
        <v>0</v>
      </c>
      <c r="K252" s="222" t="s">
        <v>137</v>
      </c>
      <c r="L252" s="71"/>
      <c r="M252" s="227" t="s">
        <v>21</v>
      </c>
      <c r="N252" s="228" t="s">
        <v>45</v>
      </c>
      <c r="O252" s="46"/>
      <c r="P252" s="229">
        <f>O252*H252</f>
        <v>0</v>
      </c>
      <c r="Q252" s="229">
        <v>0</v>
      </c>
      <c r="R252" s="229">
        <f>Q252*H252</f>
        <v>0</v>
      </c>
      <c r="S252" s="229">
        <v>0</v>
      </c>
      <c r="T252" s="230">
        <f>S252*H252</f>
        <v>0</v>
      </c>
      <c r="AR252" s="23" t="s">
        <v>138</v>
      </c>
      <c r="AT252" s="23" t="s">
        <v>133</v>
      </c>
      <c r="AU252" s="23" t="s">
        <v>139</v>
      </c>
      <c r="AY252" s="23" t="s">
        <v>131</v>
      </c>
      <c r="BE252" s="231">
        <f>IF(N252="základní",J252,0)</f>
        <v>0</v>
      </c>
      <c r="BF252" s="231">
        <f>IF(N252="snížená",J252,0)</f>
        <v>0</v>
      </c>
      <c r="BG252" s="231">
        <f>IF(N252="zákl. přenesená",J252,0)</f>
        <v>0</v>
      </c>
      <c r="BH252" s="231">
        <f>IF(N252="sníž. přenesená",J252,0)</f>
        <v>0</v>
      </c>
      <c r="BI252" s="231">
        <f>IF(N252="nulová",J252,0)</f>
        <v>0</v>
      </c>
      <c r="BJ252" s="23" t="s">
        <v>139</v>
      </c>
      <c r="BK252" s="231">
        <f>ROUND(I252*H252,2)</f>
        <v>0</v>
      </c>
      <c r="BL252" s="23" t="s">
        <v>138</v>
      </c>
      <c r="BM252" s="23" t="s">
        <v>429</v>
      </c>
    </row>
    <row r="253" s="11" customFormat="1">
      <c r="B253" s="232"/>
      <c r="C253" s="233"/>
      <c r="D253" s="234" t="s">
        <v>141</v>
      </c>
      <c r="E253" s="233"/>
      <c r="F253" s="236" t="s">
        <v>430</v>
      </c>
      <c r="G253" s="233"/>
      <c r="H253" s="237">
        <v>1488</v>
      </c>
      <c r="I253" s="238"/>
      <c r="J253" s="233"/>
      <c r="K253" s="233"/>
      <c r="L253" s="239"/>
      <c r="M253" s="240"/>
      <c r="N253" s="241"/>
      <c r="O253" s="241"/>
      <c r="P253" s="241"/>
      <c r="Q253" s="241"/>
      <c r="R253" s="241"/>
      <c r="S253" s="241"/>
      <c r="T253" s="242"/>
      <c r="AT253" s="243" t="s">
        <v>141</v>
      </c>
      <c r="AU253" s="243" t="s">
        <v>139</v>
      </c>
      <c r="AV253" s="11" t="s">
        <v>139</v>
      </c>
      <c r="AW253" s="11" t="s">
        <v>6</v>
      </c>
      <c r="AX253" s="11" t="s">
        <v>81</v>
      </c>
      <c r="AY253" s="243" t="s">
        <v>131</v>
      </c>
    </row>
    <row r="254" s="1" customFormat="1" ht="14.4" customHeight="1">
      <c r="B254" s="45"/>
      <c r="C254" s="220" t="s">
        <v>431</v>
      </c>
      <c r="D254" s="220" t="s">
        <v>133</v>
      </c>
      <c r="E254" s="221" t="s">
        <v>432</v>
      </c>
      <c r="F254" s="222" t="s">
        <v>433</v>
      </c>
      <c r="G254" s="223" t="s">
        <v>246</v>
      </c>
      <c r="H254" s="224">
        <v>24.800000000000001</v>
      </c>
      <c r="I254" s="225"/>
      <c r="J254" s="226">
        <f>ROUND(I254*H254,2)</f>
        <v>0</v>
      </c>
      <c r="K254" s="222" t="s">
        <v>137</v>
      </c>
      <c r="L254" s="71"/>
      <c r="M254" s="227" t="s">
        <v>21</v>
      </c>
      <c r="N254" s="228" t="s">
        <v>45</v>
      </c>
      <c r="O254" s="46"/>
      <c r="P254" s="229">
        <f>O254*H254</f>
        <v>0</v>
      </c>
      <c r="Q254" s="229">
        <v>0</v>
      </c>
      <c r="R254" s="229">
        <f>Q254*H254</f>
        <v>0</v>
      </c>
      <c r="S254" s="229">
        <v>0</v>
      </c>
      <c r="T254" s="230">
        <f>S254*H254</f>
        <v>0</v>
      </c>
      <c r="AR254" s="23" t="s">
        <v>138</v>
      </c>
      <c r="AT254" s="23" t="s">
        <v>133</v>
      </c>
      <c r="AU254" s="23" t="s">
        <v>139</v>
      </c>
      <c r="AY254" s="23" t="s">
        <v>131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23" t="s">
        <v>139</v>
      </c>
      <c r="BK254" s="231">
        <f>ROUND(I254*H254,2)</f>
        <v>0</v>
      </c>
      <c r="BL254" s="23" t="s">
        <v>138</v>
      </c>
      <c r="BM254" s="23" t="s">
        <v>434</v>
      </c>
    </row>
    <row r="255" s="1" customFormat="1" ht="14.4" customHeight="1">
      <c r="B255" s="45"/>
      <c r="C255" s="220" t="s">
        <v>435</v>
      </c>
      <c r="D255" s="220" t="s">
        <v>133</v>
      </c>
      <c r="E255" s="221" t="s">
        <v>436</v>
      </c>
      <c r="F255" s="222" t="s">
        <v>437</v>
      </c>
      <c r="G255" s="223" t="s">
        <v>246</v>
      </c>
      <c r="H255" s="224">
        <v>12</v>
      </c>
      <c r="I255" s="225"/>
      <c r="J255" s="226">
        <f>ROUND(I255*H255,2)</f>
        <v>0</v>
      </c>
      <c r="K255" s="222" t="s">
        <v>137</v>
      </c>
      <c r="L255" s="71"/>
      <c r="M255" s="227" t="s">
        <v>21</v>
      </c>
      <c r="N255" s="228" t="s">
        <v>45</v>
      </c>
      <c r="O255" s="46"/>
      <c r="P255" s="229">
        <f>O255*H255</f>
        <v>0</v>
      </c>
      <c r="Q255" s="229">
        <v>0</v>
      </c>
      <c r="R255" s="229">
        <f>Q255*H255</f>
        <v>0</v>
      </c>
      <c r="S255" s="229">
        <v>0</v>
      </c>
      <c r="T255" s="230">
        <f>S255*H255</f>
        <v>0</v>
      </c>
      <c r="AR255" s="23" t="s">
        <v>138</v>
      </c>
      <c r="AT255" s="23" t="s">
        <v>133</v>
      </c>
      <c r="AU255" s="23" t="s">
        <v>139</v>
      </c>
      <c r="AY255" s="23" t="s">
        <v>131</v>
      </c>
      <c r="BE255" s="231">
        <f>IF(N255="základní",J255,0)</f>
        <v>0</v>
      </c>
      <c r="BF255" s="231">
        <f>IF(N255="snížená",J255,0)</f>
        <v>0</v>
      </c>
      <c r="BG255" s="231">
        <f>IF(N255="zákl. přenesená",J255,0)</f>
        <v>0</v>
      </c>
      <c r="BH255" s="231">
        <f>IF(N255="sníž. přenesená",J255,0)</f>
        <v>0</v>
      </c>
      <c r="BI255" s="231">
        <f>IF(N255="nulová",J255,0)</f>
        <v>0</v>
      </c>
      <c r="BJ255" s="23" t="s">
        <v>139</v>
      </c>
      <c r="BK255" s="231">
        <f>ROUND(I255*H255,2)</f>
        <v>0</v>
      </c>
      <c r="BL255" s="23" t="s">
        <v>138</v>
      </c>
      <c r="BM255" s="23" t="s">
        <v>438</v>
      </c>
    </row>
    <row r="256" s="11" customFormat="1">
      <c r="B256" s="232"/>
      <c r="C256" s="233"/>
      <c r="D256" s="234" t="s">
        <v>141</v>
      </c>
      <c r="E256" s="235" t="s">
        <v>21</v>
      </c>
      <c r="F256" s="236" t="s">
        <v>439</v>
      </c>
      <c r="G256" s="233"/>
      <c r="H256" s="237">
        <v>12</v>
      </c>
      <c r="I256" s="238"/>
      <c r="J256" s="233"/>
      <c r="K256" s="233"/>
      <c r="L256" s="239"/>
      <c r="M256" s="240"/>
      <c r="N256" s="241"/>
      <c r="O256" s="241"/>
      <c r="P256" s="241"/>
      <c r="Q256" s="241"/>
      <c r="R256" s="241"/>
      <c r="S256" s="241"/>
      <c r="T256" s="242"/>
      <c r="AT256" s="243" t="s">
        <v>141</v>
      </c>
      <c r="AU256" s="243" t="s">
        <v>139</v>
      </c>
      <c r="AV256" s="11" t="s">
        <v>139</v>
      </c>
      <c r="AW256" s="11" t="s">
        <v>36</v>
      </c>
      <c r="AX256" s="11" t="s">
        <v>81</v>
      </c>
      <c r="AY256" s="243" t="s">
        <v>131</v>
      </c>
    </row>
    <row r="257" s="1" customFormat="1" ht="22.8" customHeight="1">
      <c r="B257" s="45"/>
      <c r="C257" s="220" t="s">
        <v>440</v>
      </c>
      <c r="D257" s="220" t="s">
        <v>133</v>
      </c>
      <c r="E257" s="221" t="s">
        <v>441</v>
      </c>
      <c r="F257" s="222" t="s">
        <v>442</v>
      </c>
      <c r="G257" s="223" t="s">
        <v>246</v>
      </c>
      <c r="H257" s="224">
        <v>720</v>
      </c>
      <c r="I257" s="225"/>
      <c r="J257" s="226">
        <f>ROUND(I257*H257,2)</f>
        <v>0</v>
      </c>
      <c r="K257" s="222" t="s">
        <v>137</v>
      </c>
      <c r="L257" s="71"/>
      <c r="M257" s="227" t="s">
        <v>21</v>
      </c>
      <c r="N257" s="228" t="s">
        <v>45</v>
      </c>
      <c r="O257" s="46"/>
      <c r="P257" s="229">
        <f>O257*H257</f>
        <v>0</v>
      </c>
      <c r="Q257" s="229">
        <v>0</v>
      </c>
      <c r="R257" s="229">
        <f>Q257*H257</f>
        <v>0</v>
      </c>
      <c r="S257" s="229">
        <v>0</v>
      </c>
      <c r="T257" s="230">
        <f>S257*H257</f>
        <v>0</v>
      </c>
      <c r="AR257" s="23" t="s">
        <v>138</v>
      </c>
      <c r="AT257" s="23" t="s">
        <v>133</v>
      </c>
      <c r="AU257" s="23" t="s">
        <v>139</v>
      </c>
      <c r="AY257" s="23" t="s">
        <v>131</v>
      </c>
      <c r="BE257" s="231">
        <f>IF(N257="základní",J257,0)</f>
        <v>0</v>
      </c>
      <c r="BF257" s="231">
        <f>IF(N257="snížená",J257,0)</f>
        <v>0</v>
      </c>
      <c r="BG257" s="231">
        <f>IF(N257="zákl. přenesená",J257,0)</f>
        <v>0</v>
      </c>
      <c r="BH257" s="231">
        <f>IF(N257="sníž. přenesená",J257,0)</f>
        <v>0</v>
      </c>
      <c r="BI257" s="231">
        <f>IF(N257="nulová",J257,0)</f>
        <v>0</v>
      </c>
      <c r="BJ257" s="23" t="s">
        <v>139</v>
      </c>
      <c r="BK257" s="231">
        <f>ROUND(I257*H257,2)</f>
        <v>0</v>
      </c>
      <c r="BL257" s="23" t="s">
        <v>138</v>
      </c>
      <c r="BM257" s="23" t="s">
        <v>443</v>
      </c>
    </row>
    <row r="258" s="11" customFormat="1">
      <c r="B258" s="232"/>
      <c r="C258" s="233"/>
      <c r="D258" s="234" t="s">
        <v>141</v>
      </c>
      <c r="E258" s="233"/>
      <c r="F258" s="236" t="s">
        <v>444</v>
      </c>
      <c r="G258" s="233"/>
      <c r="H258" s="237">
        <v>720</v>
      </c>
      <c r="I258" s="238"/>
      <c r="J258" s="233"/>
      <c r="K258" s="233"/>
      <c r="L258" s="239"/>
      <c r="M258" s="240"/>
      <c r="N258" s="241"/>
      <c r="O258" s="241"/>
      <c r="P258" s="241"/>
      <c r="Q258" s="241"/>
      <c r="R258" s="241"/>
      <c r="S258" s="241"/>
      <c r="T258" s="242"/>
      <c r="AT258" s="243" t="s">
        <v>141</v>
      </c>
      <c r="AU258" s="243" t="s">
        <v>139</v>
      </c>
      <c r="AV258" s="11" t="s">
        <v>139</v>
      </c>
      <c r="AW258" s="11" t="s">
        <v>6</v>
      </c>
      <c r="AX258" s="11" t="s">
        <v>81</v>
      </c>
      <c r="AY258" s="243" t="s">
        <v>131</v>
      </c>
    </row>
    <row r="259" s="1" customFormat="1" ht="14.4" customHeight="1">
      <c r="B259" s="45"/>
      <c r="C259" s="220" t="s">
        <v>445</v>
      </c>
      <c r="D259" s="220" t="s">
        <v>133</v>
      </c>
      <c r="E259" s="221" t="s">
        <v>446</v>
      </c>
      <c r="F259" s="222" t="s">
        <v>447</v>
      </c>
      <c r="G259" s="223" t="s">
        <v>246</v>
      </c>
      <c r="H259" s="224">
        <v>12</v>
      </c>
      <c r="I259" s="225"/>
      <c r="J259" s="226">
        <f>ROUND(I259*H259,2)</f>
        <v>0</v>
      </c>
      <c r="K259" s="222" t="s">
        <v>137</v>
      </c>
      <c r="L259" s="71"/>
      <c r="M259" s="227" t="s">
        <v>21</v>
      </c>
      <c r="N259" s="228" t="s">
        <v>45</v>
      </c>
      <c r="O259" s="46"/>
      <c r="P259" s="229">
        <f>O259*H259</f>
        <v>0</v>
      </c>
      <c r="Q259" s="229">
        <v>0</v>
      </c>
      <c r="R259" s="229">
        <f>Q259*H259</f>
        <v>0</v>
      </c>
      <c r="S259" s="229">
        <v>0</v>
      </c>
      <c r="T259" s="230">
        <f>S259*H259</f>
        <v>0</v>
      </c>
      <c r="AR259" s="23" t="s">
        <v>138</v>
      </c>
      <c r="AT259" s="23" t="s">
        <v>133</v>
      </c>
      <c r="AU259" s="23" t="s">
        <v>139</v>
      </c>
      <c r="AY259" s="23" t="s">
        <v>131</v>
      </c>
      <c r="BE259" s="231">
        <f>IF(N259="základní",J259,0)</f>
        <v>0</v>
      </c>
      <c r="BF259" s="231">
        <f>IF(N259="snížená",J259,0)</f>
        <v>0</v>
      </c>
      <c r="BG259" s="231">
        <f>IF(N259="zákl. přenesená",J259,0)</f>
        <v>0</v>
      </c>
      <c r="BH259" s="231">
        <f>IF(N259="sníž. přenesená",J259,0)</f>
        <v>0</v>
      </c>
      <c r="BI259" s="231">
        <f>IF(N259="nulová",J259,0)</f>
        <v>0</v>
      </c>
      <c r="BJ259" s="23" t="s">
        <v>139</v>
      </c>
      <c r="BK259" s="231">
        <f>ROUND(I259*H259,2)</f>
        <v>0</v>
      </c>
      <c r="BL259" s="23" t="s">
        <v>138</v>
      </c>
      <c r="BM259" s="23" t="s">
        <v>448</v>
      </c>
    </row>
    <row r="260" s="1" customFormat="1" ht="14.4" customHeight="1">
      <c r="B260" s="45"/>
      <c r="C260" s="220" t="s">
        <v>449</v>
      </c>
      <c r="D260" s="220" t="s">
        <v>133</v>
      </c>
      <c r="E260" s="221" t="s">
        <v>450</v>
      </c>
      <c r="F260" s="222" t="s">
        <v>451</v>
      </c>
      <c r="G260" s="223" t="s">
        <v>145</v>
      </c>
      <c r="H260" s="224">
        <v>3.2000000000000002</v>
      </c>
      <c r="I260" s="225"/>
      <c r="J260" s="226">
        <f>ROUND(I260*H260,2)</f>
        <v>0</v>
      </c>
      <c r="K260" s="222" t="s">
        <v>137</v>
      </c>
      <c r="L260" s="71"/>
      <c r="M260" s="227" t="s">
        <v>21</v>
      </c>
      <c r="N260" s="228" t="s">
        <v>45</v>
      </c>
      <c r="O260" s="46"/>
      <c r="P260" s="229">
        <f>O260*H260</f>
        <v>0</v>
      </c>
      <c r="Q260" s="229">
        <v>0</v>
      </c>
      <c r="R260" s="229">
        <f>Q260*H260</f>
        <v>0</v>
      </c>
      <c r="S260" s="229">
        <v>2.3999999999999999</v>
      </c>
      <c r="T260" s="230">
        <f>S260*H260</f>
        <v>7.6799999999999997</v>
      </c>
      <c r="AR260" s="23" t="s">
        <v>138</v>
      </c>
      <c r="AT260" s="23" t="s">
        <v>133</v>
      </c>
      <c r="AU260" s="23" t="s">
        <v>139</v>
      </c>
      <c r="AY260" s="23" t="s">
        <v>131</v>
      </c>
      <c r="BE260" s="231">
        <f>IF(N260="základní",J260,0)</f>
        <v>0</v>
      </c>
      <c r="BF260" s="231">
        <f>IF(N260="snížená",J260,0)</f>
        <v>0</v>
      </c>
      <c r="BG260" s="231">
        <f>IF(N260="zákl. přenesená",J260,0)</f>
        <v>0</v>
      </c>
      <c r="BH260" s="231">
        <f>IF(N260="sníž. přenesená",J260,0)</f>
        <v>0</v>
      </c>
      <c r="BI260" s="231">
        <f>IF(N260="nulová",J260,0)</f>
        <v>0</v>
      </c>
      <c r="BJ260" s="23" t="s">
        <v>139</v>
      </c>
      <c r="BK260" s="231">
        <f>ROUND(I260*H260,2)</f>
        <v>0</v>
      </c>
      <c r="BL260" s="23" t="s">
        <v>138</v>
      </c>
      <c r="BM260" s="23" t="s">
        <v>452</v>
      </c>
    </row>
    <row r="261" s="11" customFormat="1">
      <c r="B261" s="232"/>
      <c r="C261" s="233"/>
      <c r="D261" s="234" t="s">
        <v>141</v>
      </c>
      <c r="E261" s="235" t="s">
        <v>21</v>
      </c>
      <c r="F261" s="236" t="s">
        <v>453</v>
      </c>
      <c r="G261" s="233"/>
      <c r="H261" s="237">
        <v>3.2000000000000002</v>
      </c>
      <c r="I261" s="238"/>
      <c r="J261" s="233"/>
      <c r="K261" s="233"/>
      <c r="L261" s="239"/>
      <c r="M261" s="240"/>
      <c r="N261" s="241"/>
      <c r="O261" s="241"/>
      <c r="P261" s="241"/>
      <c r="Q261" s="241"/>
      <c r="R261" s="241"/>
      <c r="S261" s="241"/>
      <c r="T261" s="242"/>
      <c r="AT261" s="243" t="s">
        <v>141</v>
      </c>
      <c r="AU261" s="243" t="s">
        <v>139</v>
      </c>
      <c r="AV261" s="11" t="s">
        <v>139</v>
      </c>
      <c r="AW261" s="11" t="s">
        <v>36</v>
      </c>
      <c r="AX261" s="11" t="s">
        <v>81</v>
      </c>
      <c r="AY261" s="243" t="s">
        <v>131</v>
      </c>
    </row>
    <row r="262" s="1" customFormat="1" ht="14.4" customHeight="1">
      <c r="B262" s="45"/>
      <c r="C262" s="220" t="s">
        <v>454</v>
      </c>
      <c r="D262" s="220" t="s">
        <v>133</v>
      </c>
      <c r="E262" s="221" t="s">
        <v>455</v>
      </c>
      <c r="F262" s="222" t="s">
        <v>456</v>
      </c>
      <c r="G262" s="223" t="s">
        <v>145</v>
      </c>
      <c r="H262" s="224">
        <v>3.2000000000000002</v>
      </c>
      <c r="I262" s="225"/>
      <c r="J262" s="226">
        <f>ROUND(I262*H262,2)</f>
        <v>0</v>
      </c>
      <c r="K262" s="222" t="s">
        <v>137</v>
      </c>
      <c r="L262" s="71"/>
      <c r="M262" s="227" t="s">
        <v>21</v>
      </c>
      <c r="N262" s="228" t="s">
        <v>45</v>
      </c>
      <c r="O262" s="46"/>
      <c r="P262" s="229">
        <f>O262*H262</f>
        <v>0</v>
      </c>
      <c r="Q262" s="229">
        <v>0</v>
      </c>
      <c r="R262" s="229">
        <f>Q262*H262</f>
        <v>0</v>
      </c>
      <c r="S262" s="229">
        <v>2.3999999999999999</v>
      </c>
      <c r="T262" s="230">
        <f>S262*H262</f>
        <v>7.6799999999999997</v>
      </c>
      <c r="AR262" s="23" t="s">
        <v>138</v>
      </c>
      <c r="AT262" s="23" t="s">
        <v>133</v>
      </c>
      <c r="AU262" s="23" t="s">
        <v>139</v>
      </c>
      <c r="AY262" s="23" t="s">
        <v>131</v>
      </c>
      <c r="BE262" s="231">
        <f>IF(N262="základní",J262,0)</f>
        <v>0</v>
      </c>
      <c r="BF262" s="231">
        <f>IF(N262="snížená",J262,0)</f>
        <v>0</v>
      </c>
      <c r="BG262" s="231">
        <f>IF(N262="zákl. přenesená",J262,0)</f>
        <v>0</v>
      </c>
      <c r="BH262" s="231">
        <f>IF(N262="sníž. přenesená",J262,0)</f>
        <v>0</v>
      </c>
      <c r="BI262" s="231">
        <f>IF(N262="nulová",J262,0)</f>
        <v>0</v>
      </c>
      <c r="BJ262" s="23" t="s">
        <v>139</v>
      </c>
      <c r="BK262" s="231">
        <f>ROUND(I262*H262,2)</f>
        <v>0</v>
      </c>
      <c r="BL262" s="23" t="s">
        <v>138</v>
      </c>
      <c r="BM262" s="23" t="s">
        <v>457</v>
      </c>
    </row>
    <row r="263" s="11" customFormat="1">
      <c r="B263" s="232"/>
      <c r="C263" s="233"/>
      <c r="D263" s="234" t="s">
        <v>141</v>
      </c>
      <c r="E263" s="235" t="s">
        <v>21</v>
      </c>
      <c r="F263" s="236" t="s">
        <v>453</v>
      </c>
      <c r="G263" s="233"/>
      <c r="H263" s="237">
        <v>3.2000000000000002</v>
      </c>
      <c r="I263" s="238"/>
      <c r="J263" s="233"/>
      <c r="K263" s="233"/>
      <c r="L263" s="239"/>
      <c r="M263" s="240"/>
      <c r="N263" s="241"/>
      <c r="O263" s="241"/>
      <c r="P263" s="241"/>
      <c r="Q263" s="241"/>
      <c r="R263" s="241"/>
      <c r="S263" s="241"/>
      <c r="T263" s="242"/>
      <c r="AT263" s="243" t="s">
        <v>141</v>
      </c>
      <c r="AU263" s="243" t="s">
        <v>139</v>
      </c>
      <c r="AV263" s="11" t="s">
        <v>139</v>
      </c>
      <c r="AW263" s="11" t="s">
        <v>36</v>
      </c>
      <c r="AX263" s="11" t="s">
        <v>81</v>
      </c>
      <c r="AY263" s="243" t="s">
        <v>131</v>
      </c>
    </row>
    <row r="264" s="1" customFormat="1" ht="22.8" customHeight="1">
      <c r="B264" s="45"/>
      <c r="C264" s="220" t="s">
        <v>458</v>
      </c>
      <c r="D264" s="220" t="s">
        <v>133</v>
      </c>
      <c r="E264" s="221" t="s">
        <v>459</v>
      </c>
      <c r="F264" s="222" t="s">
        <v>460</v>
      </c>
      <c r="G264" s="223" t="s">
        <v>136</v>
      </c>
      <c r="H264" s="224">
        <v>3.7440000000000002</v>
      </c>
      <c r="I264" s="225"/>
      <c r="J264" s="226">
        <f>ROUND(I264*H264,2)</f>
        <v>0</v>
      </c>
      <c r="K264" s="222" t="s">
        <v>137</v>
      </c>
      <c r="L264" s="71"/>
      <c r="M264" s="227" t="s">
        <v>21</v>
      </c>
      <c r="N264" s="228" t="s">
        <v>45</v>
      </c>
      <c r="O264" s="46"/>
      <c r="P264" s="229">
        <f>O264*H264</f>
        <v>0</v>
      </c>
      <c r="Q264" s="229">
        <v>0</v>
      </c>
      <c r="R264" s="229">
        <f>Q264*H264</f>
        <v>0</v>
      </c>
      <c r="S264" s="229">
        <v>0.20699999999999999</v>
      </c>
      <c r="T264" s="230">
        <f>S264*H264</f>
        <v>0.77500800000000003</v>
      </c>
      <c r="AR264" s="23" t="s">
        <v>138</v>
      </c>
      <c r="AT264" s="23" t="s">
        <v>133</v>
      </c>
      <c r="AU264" s="23" t="s">
        <v>139</v>
      </c>
      <c r="AY264" s="23" t="s">
        <v>131</v>
      </c>
      <c r="BE264" s="231">
        <f>IF(N264="základní",J264,0)</f>
        <v>0</v>
      </c>
      <c r="BF264" s="231">
        <f>IF(N264="snížená",J264,0)</f>
        <v>0</v>
      </c>
      <c r="BG264" s="231">
        <f>IF(N264="zákl. přenesená",J264,0)</f>
        <v>0</v>
      </c>
      <c r="BH264" s="231">
        <f>IF(N264="sníž. přenesená",J264,0)</f>
        <v>0</v>
      </c>
      <c r="BI264" s="231">
        <f>IF(N264="nulová",J264,0)</f>
        <v>0</v>
      </c>
      <c r="BJ264" s="23" t="s">
        <v>139</v>
      </c>
      <c r="BK264" s="231">
        <f>ROUND(I264*H264,2)</f>
        <v>0</v>
      </c>
      <c r="BL264" s="23" t="s">
        <v>138</v>
      </c>
      <c r="BM264" s="23" t="s">
        <v>461</v>
      </c>
    </row>
    <row r="265" s="11" customFormat="1">
      <c r="B265" s="232"/>
      <c r="C265" s="233"/>
      <c r="D265" s="234" t="s">
        <v>141</v>
      </c>
      <c r="E265" s="235" t="s">
        <v>21</v>
      </c>
      <c r="F265" s="236" t="s">
        <v>462</v>
      </c>
      <c r="G265" s="233"/>
      <c r="H265" s="237">
        <v>3.7440000000000002</v>
      </c>
      <c r="I265" s="238"/>
      <c r="J265" s="233"/>
      <c r="K265" s="233"/>
      <c r="L265" s="239"/>
      <c r="M265" s="240"/>
      <c r="N265" s="241"/>
      <c r="O265" s="241"/>
      <c r="P265" s="241"/>
      <c r="Q265" s="241"/>
      <c r="R265" s="241"/>
      <c r="S265" s="241"/>
      <c r="T265" s="242"/>
      <c r="AT265" s="243" t="s">
        <v>141</v>
      </c>
      <c r="AU265" s="243" t="s">
        <v>139</v>
      </c>
      <c r="AV265" s="11" t="s">
        <v>139</v>
      </c>
      <c r="AW265" s="11" t="s">
        <v>36</v>
      </c>
      <c r="AX265" s="11" t="s">
        <v>81</v>
      </c>
      <c r="AY265" s="243" t="s">
        <v>131</v>
      </c>
    </row>
    <row r="266" s="1" customFormat="1" ht="14.4" customHeight="1">
      <c r="B266" s="45"/>
      <c r="C266" s="220" t="s">
        <v>463</v>
      </c>
      <c r="D266" s="220" t="s">
        <v>133</v>
      </c>
      <c r="E266" s="221" t="s">
        <v>464</v>
      </c>
      <c r="F266" s="222" t="s">
        <v>465</v>
      </c>
      <c r="G266" s="223" t="s">
        <v>246</v>
      </c>
      <c r="H266" s="224">
        <v>8</v>
      </c>
      <c r="I266" s="225"/>
      <c r="J266" s="226">
        <f>ROUND(I266*H266,2)</f>
        <v>0</v>
      </c>
      <c r="K266" s="222" t="s">
        <v>137</v>
      </c>
      <c r="L266" s="71"/>
      <c r="M266" s="227" t="s">
        <v>21</v>
      </c>
      <c r="N266" s="228" t="s">
        <v>45</v>
      </c>
      <c r="O266" s="46"/>
      <c r="P266" s="229">
        <f>O266*H266</f>
        <v>0</v>
      </c>
      <c r="Q266" s="229">
        <v>0</v>
      </c>
      <c r="R266" s="229">
        <f>Q266*H266</f>
        <v>0</v>
      </c>
      <c r="S266" s="229">
        <v>0.058000000000000003</v>
      </c>
      <c r="T266" s="230">
        <f>S266*H266</f>
        <v>0.46400000000000002</v>
      </c>
      <c r="AR266" s="23" t="s">
        <v>138</v>
      </c>
      <c r="AT266" s="23" t="s">
        <v>133</v>
      </c>
      <c r="AU266" s="23" t="s">
        <v>139</v>
      </c>
      <c r="AY266" s="23" t="s">
        <v>131</v>
      </c>
      <c r="BE266" s="231">
        <f>IF(N266="základní",J266,0)</f>
        <v>0</v>
      </c>
      <c r="BF266" s="231">
        <f>IF(N266="snížená",J266,0)</f>
        <v>0</v>
      </c>
      <c r="BG266" s="231">
        <f>IF(N266="zákl. přenesená",J266,0)</f>
        <v>0</v>
      </c>
      <c r="BH266" s="231">
        <f>IF(N266="sníž. přenesená",J266,0)</f>
        <v>0</v>
      </c>
      <c r="BI266" s="231">
        <f>IF(N266="nulová",J266,0)</f>
        <v>0</v>
      </c>
      <c r="BJ266" s="23" t="s">
        <v>139</v>
      </c>
      <c r="BK266" s="231">
        <f>ROUND(I266*H266,2)</f>
        <v>0</v>
      </c>
      <c r="BL266" s="23" t="s">
        <v>138</v>
      </c>
      <c r="BM266" s="23" t="s">
        <v>466</v>
      </c>
    </row>
    <row r="267" s="11" customFormat="1">
      <c r="B267" s="232"/>
      <c r="C267" s="233"/>
      <c r="D267" s="234" t="s">
        <v>141</v>
      </c>
      <c r="E267" s="235" t="s">
        <v>21</v>
      </c>
      <c r="F267" s="236" t="s">
        <v>467</v>
      </c>
      <c r="G267" s="233"/>
      <c r="H267" s="237">
        <v>8</v>
      </c>
      <c r="I267" s="238"/>
      <c r="J267" s="233"/>
      <c r="K267" s="233"/>
      <c r="L267" s="239"/>
      <c r="M267" s="240"/>
      <c r="N267" s="241"/>
      <c r="O267" s="241"/>
      <c r="P267" s="241"/>
      <c r="Q267" s="241"/>
      <c r="R267" s="241"/>
      <c r="S267" s="241"/>
      <c r="T267" s="242"/>
      <c r="AT267" s="243" t="s">
        <v>141</v>
      </c>
      <c r="AU267" s="243" t="s">
        <v>139</v>
      </c>
      <c r="AV267" s="11" t="s">
        <v>139</v>
      </c>
      <c r="AW267" s="11" t="s">
        <v>36</v>
      </c>
      <c r="AX267" s="11" t="s">
        <v>81</v>
      </c>
      <c r="AY267" s="243" t="s">
        <v>131</v>
      </c>
    </row>
    <row r="268" s="1" customFormat="1" ht="14.4" customHeight="1">
      <c r="B268" s="45"/>
      <c r="C268" s="220" t="s">
        <v>468</v>
      </c>
      <c r="D268" s="220" t="s">
        <v>133</v>
      </c>
      <c r="E268" s="221" t="s">
        <v>469</v>
      </c>
      <c r="F268" s="222" t="s">
        <v>470</v>
      </c>
      <c r="G268" s="223" t="s">
        <v>136</v>
      </c>
      <c r="H268" s="224">
        <v>12.6</v>
      </c>
      <c r="I268" s="225"/>
      <c r="J268" s="226">
        <f>ROUND(I268*H268,2)</f>
        <v>0</v>
      </c>
      <c r="K268" s="222" t="s">
        <v>137</v>
      </c>
      <c r="L268" s="71"/>
      <c r="M268" s="227" t="s">
        <v>21</v>
      </c>
      <c r="N268" s="228" t="s">
        <v>45</v>
      </c>
      <c r="O268" s="46"/>
      <c r="P268" s="229">
        <f>O268*H268</f>
        <v>0</v>
      </c>
      <c r="Q268" s="229">
        <v>0</v>
      </c>
      <c r="R268" s="229">
        <f>Q268*H268</f>
        <v>0</v>
      </c>
      <c r="S268" s="229">
        <v>0.067000000000000004</v>
      </c>
      <c r="T268" s="230">
        <f>S268*H268</f>
        <v>0.84420000000000006</v>
      </c>
      <c r="AR268" s="23" t="s">
        <v>138</v>
      </c>
      <c r="AT268" s="23" t="s">
        <v>133</v>
      </c>
      <c r="AU268" s="23" t="s">
        <v>139</v>
      </c>
      <c r="AY268" s="23" t="s">
        <v>131</v>
      </c>
      <c r="BE268" s="231">
        <f>IF(N268="základní",J268,0)</f>
        <v>0</v>
      </c>
      <c r="BF268" s="231">
        <f>IF(N268="snížená",J268,0)</f>
        <v>0</v>
      </c>
      <c r="BG268" s="231">
        <f>IF(N268="zákl. přenesená",J268,0)</f>
        <v>0</v>
      </c>
      <c r="BH268" s="231">
        <f>IF(N268="sníž. přenesená",J268,0)</f>
        <v>0</v>
      </c>
      <c r="BI268" s="231">
        <f>IF(N268="nulová",J268,0)</f>
        <v>0</v>
      </c>
      <c r="BJ268" s="23" t="s">
        <v>139</v>
      </c>
      <c r="BK268" s="231">
        <f>ROUND(I268*H268,2)</f>
        <v>0</v>
      </c>
      <c r="BL268" s="23" t="s">
        <v>138</v>
      </c>
      <c r="BM268" s="23" t="s">
        <v>471</v>
      </c>
    </row>
    <row r="269" s="11" customFormat="1">
      <c r="B269" s="232"/>
      <c r="C269" s="233"/>
      <c r="D269" s="234" t="s">
        <v>141</v>
      </c>
      <c r="E269" s="235" t="s">
        <v>21</v>
      </c>
      <c r="F269" s="236" t="s">
        <v>472</v>
      </c>
      <c r="G269" s="233"/>
      <c r="H269" s="237">
        <v>12.6</v>
      </c>
      <c r="I269" s="238"/>
      <c r="J269" s="233"/>
      <c r="K269" s="233"/>
      <c r="L269" s="239"/>
      <c r="M269" s="240"/>
      <c r="N269" s="241"/>
      <c r="O269" s="241"/>
      <c r="P269" s="241"/>
      <c r="Q269" s="241"/>
      <c r="R269" s="241"/>
      <c r="S269" s="241"/>
      <c r="T269" s="242"/>
      <c r="AT269" s="243" t="s">
        <v>141</v>
      </c>
      <c r="AU269" s="243" t="s">
        <v>139</v>
      </c>
      <c r="AV269" s="11" t="s">
        <v>139</v>
      </c>
      <c r="AW269" s="11" t="s">
        <v>36</v>
      </c>
      <c r="AX269" s="11" t="s">
        <v>81</v>
      </c>
      <c r="AY269" s="243" t="s">
        <v>131</v>
      </c>
    </row>
    <row r="270" s="10" customFormat="1" ht="29.88" customHeight="1">
      <c r="B270" s="204"/>
      <c r="C270" s="205"/>
      <c r="D270" s="206" t="s">
        <v>72</v>
      </c>
      <c r="E270" s="218" t="s">
        <v>473</v>
      </c>
      <c r="F270" s="218" t="s">
        <v>474</v>
      </c>
      <c r="G270" s="205"/>
      <c r="H270" s="205"/>
      <c r="I270" s="208"/>
      <c r="J270" s="219">
        <f>BK270</f>
        <v>0</v>
      </c>
      <c r="K270" s="205"/>
      <c r="L270" s="210"/>
      <c r="M270" s="211"/>
      <c r="N270" s="212"/>
      <c r="O270" s="212"/>
      <c r="P270" s="213">
        <f>SUM(P271:P276)</f>
        <v>0</v>
      </c>
      <c r="Q270" s="212"/>
      <c r="R270" s="213">
        <f>SUM(R271:R276)</f>
        <v>0</v>
      </c>
      <c r="S270" s="212"/>
      <c r="T270" s="214">
        <f>SUM(T271:T276)</f>
        <v>0</v>
      </c>
      <c r="AR270" s="215" t="s">
        <v>81</v>
      </c>
      <c r="AT270" s="216" t="s">
        <v>72</v>
      </c>
      <c r="AU270" s="216" t="s">
        <v>81</v>
      </c>
      <c r="AY270" s="215" t="s">
        <v>131</v>
      </c>
      <c r="BK270" s="217">
        <f>SUM(BK271:BK276)</f>
        <v>0</v>
      </c>
    </row>
    <row r="271" s="1" customFormat="1" ht="22.8" customHeight="1">
      <c r="B271" s="45"/>
      <c r="C271" s="220" t="s">
        <v>475</v>
      </c>
      <c r="D271" s="220" t="s">
        <v>133</v>
      </c>
      <c r="E271" s="221" t="s">
        <v>476</v>
      </c>
      <c r="F271" s="222" t="s">
        <v>477</v>
      </c>
      <c r="G271" s="223" t="s">
        <v>478</v>
      </c>
      <c r="H271" s="224">
        <v>38.825000000000003</v>
      </c>
      <c r="I271" s="225"/>
      <c r="J271" s="226">
        <f>ROUND(I271*H271,2)</f>
        <v>0</v>
      </c>
      <c r="K271" s="222" t="s">
        <v>137</v>
      </c>
      <c r="L271" s="71"/>
      <c r="M271" s="227" t="s">
        <v>21</v>
      </c>
      <c r="N271" s="228" t="s">
        <v>45</v>
      </c>
      <c r="O271" s="46"/>
      <c r="P271" s="229">
        <f>O271*H271</f>
        <v>0</v>
      </c>
      <c r="Q271" s="229">
        <v>0</v>
      </c>
      <c r="R271" s="229">
        <f>Q271*H271</f>
        <v>0</v>
      </c>
      <c r="S271" s="229">
        <v>0</v>
      </c>
      <c r="T271" s="230">
        <f>S271*H271</f>
        <v>0</v>
      </c>
      <c r="AR271" s="23" t="s">
        <v>138</v>
      </c>
      <c r="AT271" s="23" t="s">
        <v>133</v>
      </c>
      <c r="AU271" s="23" t="s">
        <v>139</v>
      </c>
      <c r="AY271" s="23" t="s">
        <v>131</v>
      </c>
      <c r="BE271" s="231">
        <f>IF(N271="základní",J271,0)</f>
        <v>0</v>
      </c>
      <c r="BF271" s="231">
        <f>IF(N271="snížená",J271,0)</f>
        <v>0</v>
      </c>
      <c r="BG271" s="231">
        <f>IF(N271="zákl. přenesená",J271,0)</f>
        <v>0</v>
      </c>
      <c r="BH271" s="231">
        <f>IF(N271="sníž. přenesená",J271,0)</f>
        <v>0</v>
      </c>
      <c r="BI271" s="231">
        <f>IF(N271="nulová",J271,0)</f>
        <v>0</v>
      </c>
      <c r="BJ271" s="23" t="s">
        <v>139</v>
      </c>
      <c r="BK271" s="231">
        <f>ROUND(I271*H271,2)</f>
        <v>0</v>
      </c>
      <c r="BL271" s="23" t="s">
        <v>138</v>
      </c>
      <c r="BM271" s="23" t="s">
        <v>479</v>
      </c>
    </row>
    <row r="272" s="1" customFormat="1" ht="22.8" customHeight="1">
      <c r="B272" s="45"/>
      <c r="C272" s="220" t="s">
        <v>480</v>
      </c>
      <c r="D272" s="220" t="s">
        <v>133</v>
      </c>
      <c r="E272" s="221" t="s">
        <v>481</v>
      </c>
      <c r="F272" s="222" t="s">
        <v>482</v>
      </c>
      <c r="G272" s="223" t="s">
        <v>478</v>
      </c>
      <c r="H272" s="224">
        <v>38.825000000000003</v>
      </c>
      <c r="I272" s="225"/>
      <c r="J272" s="226">
        <f>ROUND(I272*H272,2)</f>
        <v>0</v>
      </c>
      <c r="K272" s="222" t="s">
        <v>137</v>
      </c>
      <c r="L272" s="71"/>
      <c r="M272" s="227" t="s">
        <v>21</v>
      </c>
      <c r="N272" s="228" t="s">
        <v>45</v>
      </c>
      <c r="O272" s="46"/>
      <c r="P272" s="229">
        <f>O272*H272</f>
        <v>0</v>
      </c>
      <c r="Q272" s="229">
        <v>0</v>
      </c>
      <c r="R272" s="229">
        <f>Q272*H272</f>
        <v>0</v>
      </c>
      <c r="S272" s="229">
        <v>0</v>
      </c>
      <c r="T272" s="230">
        <f>S272*H272</f>
        <v>0</v>
      </c>
      <c r="AR272" s="23" t="s">
        <v>138</v>
      </c>
      <c r="AT272" s="23" t="s">
        <v>133</v>
      </c>
      <c r="AU272" s="23" t="s">
        <v>139</v>
      </c>
      <c r="AY272" s="23" t="s">
        <v>131</v>
      </c>
      <c r="BE272" s="231">
        <f>IF(N272="základní",J272,0)</f>
        <v>0</v>
      </c>
      <c r="BF272" s="231">
        <f>IF(N272="snížená",J272,0)</f>
        <v>0</v>
      </c>
      <c r="BG272" s="231">
        <f>IF(N272="zákl. přenesená",J272,0)</f>
        <v>0</v>
      </c>
      <c r="BH272" s="231">
        <f>IF(N272="sníž. přenesená",J272,0)</f>
        <v>0</v>
      </c>
      <c r="BI272" s="231">
        <f>IF(N272="nulová",J272,0)</f>
        <v>0</v>
      </c>
      <c r="BJ272" s="23" t="s">
        <v>139</v>
      </c>
      <c r="BK272" s="231">
        <f>ROUND(I272*H272,2)</f>
        <v>0</v>
      </c>
      <c r="BL272" s="23" t="s">
        <v>138</v>
      </c>
      <c r="BM272" s="23" t="s">
        <v>483</v>
      </c>
    </row>
    <row r="273" s="1" customFormat="1" ht="22.8" customHeight="1">
      <c r="B273" s="45"/>
      <c r="C273" s="220" t="s">
        <v>484</v>
      </c>
      <c r="D273" s="220" t="s">
        <v>133</v>
      </c>
      <c r="E273" s="221" t="s">
        <v>485</v>
      </c>
      <c r="F273" s="222" t="s">
        <v>486</v>
      </c>
      <c r="G273" s="223" t="s">
        <v>478</v>
      </c>
      <c r="H273" s="224">
        <v>38.825000000000003</v>
      </c>
      <c r="I273" s="225"/>
      <c r="J273" s="226">
        <f>ROUND(I273*H273,2)</f>
        <v>0</v>
      </c>
      <c r="K273" s="222" t="s">
        <v>137</v>
      </c>
      <c r="L273" s="71"/>
      <c r="M273" s="227" t="s">
        <v>21</v>
      </c>
      <c r="N273" s="228" t="s">
        <v>45</v>
      </c>
      <c r="O273" s="46"/>
      <c r="P273" s="229">
        <f>O273*H273</f>
        <v>0</v>
      </c>
      <c r="Q273" s="229">
        <v>0</v>
      </c>
      <c r="R273" s="229">
        <f>Q273*H273</f>
        <v>0</v>
      </c>
      <c r="S273" s="229">
        <v>0</v>
      </c>
      <c r="T273" s="230">
        <f>S273*H273</f>
        <v>0</v>
      </c>
      <c r="AR273" s="23" t="s">
        <v>138</v>
      </c>
      <c r="AT273" s="23" t="s">
        <v>133</v>
      </c>
      <c r="AU273" s="23" t="s">
        <v>139</v>
      </c>
      <c r="AY273" s="23" t="s">
        <v>131</v>
      </c>
      <c r="BE273" s="231">
        <f>IF(N273="základní",J273,0)</f>
        <v>0</v>
      </c>
      <c r="BF273" s="231">
        <f>IF(N273="snížená",J273,0)</f>
        <v>0</v>
      </c>
      <c r="BG273" s="231">
        <f>IF(N273="zákl. přenesená",J273,0)</f>
        <v>0</v>
      </c>
      <c r="BH273" s="231">
        <f>IF(N273="sníž. přenesená",J273,0)</f>
        <v>0</v>
      </c>
      <c r="BI273" s="231">
        <f>IF(N273="nulová",J273,0)</f>
        <v>0</v>
      </c>
      <c r="BJ273" s="23" t="s">
        <v>139</v>
      </c>
      <c r="BK273" s="231">
        <f>ROUND(I273*H273,2)</f>
        <v>0</v>
      </c>
      <c r="BL273" s="23" t="s">
        <v>138</v>
      </c>
      <c r="BM273" s="23" t="s">
        <v>487</v>
      </c>
    </row>
    <row r="274" s="1" customFormat="1" ht="22.8" customHeight="1">
      <c r="B274" s="45"/>
      <c r="C274" s="220" t="s">
        <v>488</v>
      </c>
      <c r="D274" s="220" t="s">
        <v>133</v>
      </c>
      <c r="E274" s="221" t="s">
        <v>489</v>
      </c>
      <c r="F274" s="222" t="s">
        <v>490</v>
      </c>
      <c r="G274" s="223" t="s">
        <v>478</v>
      </c>
      <c r="H274" s="224">
        <v>194.125</v>
      </c>
      <c r="I274" s="225"/>
      <c r="J274" s="226">
        <f>ROUND(I274*H274,2)</f>
        <v>0</v>
      </c>
      <c r="K274" s="222" t="s">
        <v>491</v>
      </c>
      <c r="L274" s="71"/>
      <c r="M274" s="227" t="s">
        <v>21</v>
      </c>
      <c r="N274" s="228" t="s">
        <v>45</v>
      </c>
      <c r="O274" s="46"/>
      <c r="P274" s="229">
        <f>O274*H274</f>
        <v>0</v>
      </c>
      <c r="Q274" s="229">
        <v>0</v>
      </c>
      <c r="R274" s="229">
        <f>Q274*H274</f>
        <v>0</v>
      </c>
      <c r="S274" s="229">
        <v>0</v>
      </c>
      <c r="T274" s="230">
        <f>S274*H274</f>
        <v>0</v>
      </c>
      <c r="AR274" s="23" t="s">
        <v>138</v>
      </c>
      <c r="AT274" s="23" t="s">
        <v>133</v>
      </c>
      <c r="AU274" s="23" t="s">
        <v>139</v>
      </c>
      <c r="AY274" s="23" t="s">
        <v>131</v>
      </c>
      <c r="BE274" s="231">
        <f>IF(N274="základní",J274,0)</f>
        <v>0</v>
      </c>
      <c r="BF274" s="231">
        <f>IF(N274="snížená",J274,0)</f>
        <v>0</v>
      </c>
      <c r="BG274" s="231">
        <f>IF(N274="zákl. přenesená",J274,0)</f>
        <v>0</v>
      </c>
      <c r="BH274" s="231">
        <f>IF(N274="sníž. přenesená",J274,0)</f>
        <v>0</v>
      </c>
      <c r="BI274" s="231">
        <f>IF(N274="nulová",J274,0)</f>
        <v>0</v>
      </c>
      <c r="BJ274" s="23" t="s">
        <v>139</v>
      </c>
      <c r="BK274" s="231">
        <f>ROUND(I274*H274,2)</f>
        <v>0</v>
      </c>
      <c r="BL274" s="23" t="s">
        <v>138</v>
      </c>
      <c r="BM274" s="23" t="s">
        <v>492</v>
      </c>
    </row>
    <row r="275" s="11" customFormat="1">
      <c r="B275" s="232"/>
      <c r="C275" s="233"/>
      <c r="D275" s="234" t="s">
        <v>141</v>
      </c>
      <c r="E275" s="233"/>
      <c r="F275" s="236" t="s">
        <v>493</v>
      </c>
      <c r="G275" s="233"/>
      <c r="H275" s="237">
        <v>194.125</v>
      </c>
      <c r="I275" s="238"/>
      <c r="J275" s="233"/>
      <c r="K275" s="233"/>
      <c r="L275" s="239"/>
      <c r="M275" s="240"/>
      <c r="N275" s="241"/>
      <c r="O275" s="241"/>
      <c r="P275" s="241"/>
      <c r="Q275" s="241"/>
      <c r="R275" s="241"/>
      <c r="S275" s="241"/>
      <c r="T275" s="242"/>
      <c r="AT275" s="243" t="s">
        <v>141</v>
      </c>
      <c r="AU275" s="243" t="s">
        <v>139</v>
      </c>
      <c r="AV275" s="11" t="s">
        <v>139</v>
      </c>
      <c r="AW275" s="11" t="s">
        <v>6</v>
      </c>
      <c r="AX275" s="11" t="s">
        <v>81</v>
      </c>
      <c r="AY275" s="243" t="s">
        <v>131</v>
      </c>
    </row>
    <row r="276" s="1" customFormat="1" ht="22.8" customHeight="1">
      <c r="B276" s="45"/>
      <c r="C276" s="220" t="s">
        <v>494</v>
      </c>
      <c r="D276" s="220" t="s">
        <v>133</v>
      </c>
      <c r="E276" s="221" t="s">
        <v>495</v>
      </c>
      <c r="F276" s="222" t="s">
        <v>496</v>
      </c>
      <c r="G276" s="223" t="s">
        <v>478</v>
      </c>
      <c r="H276" s="224">
        <v>38.825000000000003</v>
      </c>
      <c r="I276" s="225"/>
      <c r="J276" s="226">
        <f>ROUND(I276*H276,2)</f>
        <v>0</v>
      </c>
      <c r="K276" s="222" t="s">
        <v>491</v>
      </c>
      <c r="L276" s="71"/>
      <c r="M276" s="227" t="s">
        <v>21</v>
      </c>
      <c r="N276" s="228" t="s">
        <v>45</v>
      </c>
      <c r="O276" s="46"/>
      <c r="P276" s="229">
        <f>O276*H276</f>
        <v>0</v>
      </c>
      <c r="Q276" s="229">
        <v>0</v>
      </c>
      <c r="R276" s="229">
        <f>Q276*H276</f>
        <v>0</v>
      </c>
      <c r="S276" s="229">
        <v>0</v>
      </c>
      <c r="T276" s="230">
        <f>S276*H276</f>
        <v>0</v>
      </c>
      <c r="AR276" s="23" t="s">
        <v>138</v>
      </c>
      <c r="AT276" s="23" t="s">
        <v>133</v>
      </c>
      <c r="AU276" s="23" t="s">
        <v>139</v>
      </c>
      <c r="AY276" s="23" t="s">
        <v>131</v>
      </c>
      <c r="BE276" s="231">
        <f>IF(N276="základní",J276,0)</f>
        <v>0</v>
      </c>
      <c r="BF276" s="231">
        <f>IF(N276="snížená",J276,0)</f>
        <v>0</v>
      </c>
      <c r="BG276" s="231">
        <f>IF(N276="zákl. přenesená",J276,0)</f>
        <v>0</v>
      </c>
      <c r="BH276" s="231">
        <f>IF(N276="sníž. přenesená",J276,0)</f>
        <v>0</v>
      </c>
      <c r="BI276" s="231">
        <f>IF(N276="nulová",J276,0)</f>
        <v>0</v>
      </c>
      <c r="BJ276" s="23" t="s">
        <v>139</v>
      </c>
      <c r="BK276" s="231">
        <f>ROUND(I276*H276,2)</f>
        <v>0</v>
      </c>
      <c r="BL276" s="23" t="s">
        <v>138</v>
      </c>
      <c r="BM276" s="23" t="s">
        <v>497</v>
      </c>
    </row>
    <row r="277" s="10" customFormat="1" ht="29.88" customHeight="1">
      <c r="B277" s="204"/>
      <c r="C277" s="205"/>
      <c r="D277" s="206" t="s">
        <v>72</v>
      </c>
      <c r="E277" s="218" t="s">
        <v>498</v>
      </c>
      <c r="F277" s="218" t="s">
        <v>499</v>
      </c>
      <c r="G277" s="205"/>
      <c r="H277" s="205"/>
      <c r="I277" s="208"/>
      <c r="J277" s="219">
        <f>BK277</f>
        <v>0</v>
      </c>
      <c r="K277" s="205"/>
      <c r="L277" s="210"/>
      <c r="M277" s="211"/>
      <c r="N277" s="212"/>
      <c r="O277" s="212"/>
      <c r="P277" s="213">
        <f>P278</f>
        <v>0</v>
      </c>
      <c r="Q277" s="212"/>
      <c r="R277" s="213">
        <f>R278</f>
        <v>0</v>
      </c>
      <c r="S277" s="212"/>
      <c r="T277" s="214">
        <f>T278</f>
        <v>0</v>
      </c>
      <c r="AR277" s="215" t="s">
        <v>81</v>
      </c>
      <c r="AT277" s="216" t="s">
        <v>72</v>
      </c>
      <c r="AU277" s="216" t="s">
        <v>81</v>
      </c>
      <c r="AY277" s="215" t="s">
        <v>131</v>
      </c>
      <c r="BK277" s="217">
        <f>BK278</f>
        <v>0</v>
      </c>
    </row>
    <row r="278" s="1" customFormat="1" ht="14.4" customHeight="1">
      <c r="B278" s="45"/>
      <c r="C278" s="220" t="s">
        <v>500</v>
      </c>
      <c r="D278" s="220" t="s">
        <v>133</v>
      </c>
      <c r="E278" s="221" t="s">
        <v>501</v>
      </c>
      <c r="F278" s="222" t="s">
        <v>502</v>
      </c>
      <c r="G278" s="223" t="s">
        <v>478</v>
      </c>
      <c r="H278" s="224">
        <v>56.895000000000003</v>
      </c>
      <c r="I278" s="225"/>
      <c r="J278" s="226">
        <f>ROUND(I278*H278,2)</f>
        <v>0</v>
      </c>
      <c r="K278" s="222" t="s">
        <v>137</v>
      </c>
      <c r="L278" s="71"/>
      <c r="M278" s="227" t="s">
        <v>21</v>
      </c>
      <c r="N278" s="228" t="s">
        <v>45</v>
      </c>
      <c r="O278" s="46"/>
      <c r="P278" s="229">
        <f>O278*H278</f>
        <v>0</v>
      </c>
      <c r="Q278" s="229">
        <v>0</v>
      </c>
      <c r="R278" s="229">
        <f>Q278*H278</f>
        <v>0</v>
      </c>
      <c r="S278" s="229">
        <v>0</v>
      </c>
      <c r="T278" s="230">
        <f>S278*H278</f>
        <v>0</v>
      </c>
      <c r="AR278" s="23" t="s">
        <v>138</v>
      </c>
      <c r="AT278" s="23" t="s">
        <v>133</v>
      </c>
      <c r="AU278" s="23" t="s">
        <v>139</v>
      </c>
      <c r="AY278" s="23" t="s">
        <v>131</v>
      </c>
      <c r="BE278" s="231">
        <f>IF(N278="základní",J278,0)</f>
        <v>0</v>
      </c>
      <c r="BF278" s="231">
        <f>IF(N278="snížená",J278,0)</f>
        <v>0</v>
      </c>
      <c r="BG278" s="231">
        <f>IF(N278="zákl. přenesená",J278,0)</f>
        <v>0</v>
      </c>
      <c r="BH278" s="231">
        <f>IF(N278="sníž. přenesená",J278,0)</f>
        <v>0</v>
      </c>
      <c r="BI278" s="231">
        <f>IF(N278="nulová",J278,0)</f>
        <v>0</v>
      </c>
      <c r="BJ278" s="23" t="s">
        <v>139</v>
      </c>
      <c r="BK278" s="231">
        <f>ROUND(I278*H278,2)</f>
        <v>0</v>
      </c>
      <c r="BL278" s="23" t="s">
        <v>138</v>
      </c>
      <c r="BM278" s="23" t="s">
        <v>503</v>
      </c>
    </row>
    <row r="279" s="10" customFormat="1" ht="37.44" customHeight="1">
      <c r="B279" s="204"/>
      <c r="C279" s="205"/>
      <c r="D279" s="206" t="s">
        <v>72</v>
      </c>
      <c r="E279" s="207" t="s">
        <v>504</v>
      </c>
      <c r="F279" s="207" t="s">
        <v>505</v>
      </c>
      <c r="G279" s="205"/>
      <c r="H279" s="205"/>
      <c r="I279" s="208"/>
      <c r="J279" s="209">
        <f>BK279</f>
        <v>0</v>
      </c>
      <c r="K279" s="205"/>
      <c r="L279" s="210"/>
      <c r="M279" s="211"/>
      <c r="N279" s="212"/>
      <c r="O279" s="212"/>
      <c r="P279" s="213">
        <f>P280+P284+P288+P295+P302+P318+P326+P331</f>
        <v>0</v>
      </c>
      <c r="Q279" s="212"/>
      <c r="R279" s="213">
        <f>R280+R284+R288+R295+R302+R318+R326+R331</f>
        <v>12.51224386</v>
      </c>
      <c r="S279" s="212"/>
      <c r="T279" s="214">
        <f>T280+T284+T288+T295+T302+T318+T326+T331</f>
        <v>4.9347060000000003</v>
      </c>
      <c r="AR279" s="215" t="s">
        <v>139</v>
      </c>
      <c r="AT279" s="216" t="s">
        <v>72</v>
      </c>
      <c r="AU279" s="216" t="s">
        <v>73</v>
      </c>
      <c r="AY279" s="215" t="s">
        <v>131</v>
      </c>
      <c r="BK279" s="217">
        <f>BK280+BK284+BK288+BK295+BK302+BK318+BK326+BK331</f>
        <v>0</v>
      </c>
    </row>
    <row r="280" s="10" customFormat="1" ht="19.92" customHeight="1">
      <c r="B280" s="204"/>
      <c r="C280" s="205"/>
      <c r="D280" s="206" t="s">
        <v>72</v>
      </c>
      <c r="E280" s="218" t="s">
        <v>506</v>
      </c>
      <c r="F280" s="218" t="s">
        <v>507</v>
      </c>
      <c r="G280" s="205"/>
      <c r="H280" s="205"/>
      <c r="I280" s="208"/>
      <c r="J280" s="219">
        <f>BK280</f>
        <v>0</v>
      </c>
      <c r="K280" s="205"/>
      <c r="L280" s="210"/>
      <c r="M280" s="211"/>
      <c r="N280" s="212"/>
      <c r="O280" s="212"/>
      <c r="P280" s="213">
        <f>SUM(P281:P283)</f>
        <v>0</v>
      </c>
      <c r="Q280" s="212"/>
      <c r="R280" s="213">
        <f>SUM(R281:R283)</f>
        <v>0.0060000000000000001</v>
      </c>
      <c r="S280" s="212"/>
      <c r="T280" s="214">
        <f>SUM(T281:T283)</f>
        <v>0</v>
      </c>
      <c r="AR280" s="215" t="s">
        <v>139</v>
      </c>
      <c r="AT280" s="216" t="s">
        <v>72</v>
      </c>
      <c r="AU280" s="216" t="s">
        <v>81</v>
      </c>
      <c r="AY280" s="215" t="s">
        <v>131</v>
      </c>
      <c r="BK280" s="217">
        <f>SUM(BK281:BK283)</f>
        <v>0</v>
      </c>
    </row>
    <row r="281" s="1" customFormat="1" ht="14.4" customHeight="1">
      <c r="B281" s="45"/>
      <c r="C281" s="220" t="s">
        <v>508</v>
      </c>
      <c r="D281" s="220" t="s">
        <v>133</v>
      </c>
      <c r="E281" s="221" t="s">
        <v>509</v>
      </c>
      <c r="F281" s="222" t="s">
        <v>510</v>
      </c>
      <c r="G281" s="223" t="s">
        <v>349</v>
      </c>
      <c r="H281" s="224">
        <v>1</v>
      </c>
      <c r="I281" s="225"/>
      <c r="J281" s="226">
        <f>ROUND(I281*H281,2)</f>
        <v>0</v>
      </c>
      <c r="K281" s="222" t="s">
        <v>21</v>
      </c>
      <c r="L281" s="71"/>
      <c r="M281" s="227" t="s">
        <v>21</v>
      </c>
      <c r="N281" s="228" t="s">
        <v>45</v>
      </c>
      <c r="O281" s="46"/>
      <c r="P281" s="229">
        <f>O281*H281</f>
        <v>0</v>
      </c>
      <c r="Q281" s="229">
        <v>0</v>
      </c>
      <c r="R281" s="229">
        <f>Q281*H281</f>
        <v>0</v>
      </c>
      <c r="S281" s="229">
        <v>0</v>
      </c>
      <c r="T281" s="230">
        <f>S281*H281</f>
        <v>0</v>
      </c>
      <c r="AR281" s="23" t="s">
        <v>224</v>
      </c>
      <c r="AT281" s="23" t="s">
        <v>133</v>
      </c>
      <c r="AU281" s="23" t="s">
        <v>139</v>
      </c>
      <c r="AY281" s="23" t="s">
        <v>131</v>
      </c>
      <c r="BE281" s="231">
        <f>IF(N281="základní",J281,0)</f>
        <v>0</v>
      </c>
      <c r="BF281" s="231">
        <f>IF(N281="snížená",J281,0)</f>
        <v>0</v>
      </c>
      <c r="BG281" s="231">
        <f>IF(N281="zákl. přenesená",J281,0)</f>
        <v>0</v>
      </c>
      <c r="BH281" s="231">
        <f>IF(N281="sníž. přenesená",J281,0)</f>
        <v>0</v>
      </c>
      <c r="BI281" s="231">
        <f>IF(N281="nulová",J281,0)</f>
        <v>0</v>
      </c>
      <c r="BJ281" s="23" t="s">
        <v>139</v>
      </c>
      <c r="BK281" s="231">
        <f>ROUND(I281*H281,2)</f>
        <v>0</v>
      </c>
      <c r="BL281" s="23" t="s">
        <v>224</v>
      </c>
      <c r="BM281" s="23" t="s">
        <v>511</v>
      </c>
    </row>
    <row r="282" s="1" customFormat="1" ht="14.4" customHeight="1">
      <c r="B282" s="45"/>
      <c r="C282" s="244" t="s">
        <v>512</v>
      </c>
      <c r="D282" s="244" t="s">
        <v>161</v>
      </c>
      <c r="E282" s="245" t="s">
        <v>513</v>
      </c>
      <c r="F282" s="246" t="s">
        <v>514</v>
      </c>
      <c r="G282" s="247" t="s">
        <v>349</v>
      </c>
      <c r="H282" s="248">
        <v>1</v>
      </c>
      <c r="I282" s="249"/>
      <c r="J282" s="250">
        <f>ROUND(I282*H282,2)</f>
        <v>0</v>
      </c>
      <c r="K282" s="246" t="s">
        <v>21</v>
      </c>
      <c r="L282" s="251"/>
      <c r="M282" s="252" t="s">
        <v>21</v>
      </c>
      <c r="N282" s="253" t="s">
        <v>45</v>
      </c>
      <c r="O282" s="46"/>
      <c r="P282" s="229">
        <f>O282*H282</f>
        <v>0</v>
      </c>
      <c r="Q282" s="229">
        <v>0.0060000000000000001</v>
      </c>
      <c r="R282" s="229">
        <f>Q282*H282</f>
        <v>0.0060000000000000001</v>
      </c>
      <c r="S282" s="229">
        <v>0</v>
      </c>
      <c r="T282" s="230">
        <f>S282*H282</f>
        <v>0</v>
      </c>
      <c r="AR282" s="23" t="s">
        <v>314</v>
      </c>
      <c r="AT282" s="23" t="s">
        <v>161</v>
      </c>
      <c r="AU282" s="23" t="s">
        <v>139</v>
      </c>
      <c r="AY282" s="23" t="s">
        <v>131</v>
      </c>
      <c r="BE282" s="231">
        <f>IF(N282="základní",J282,0)</f>
        <v>0</v>
      </c>
      <c r="BF282" s="231">
        <f>IF(N282="snížená",J282,0)</f>
        <v>0</v>
      </c>
      <c r="BG282" s="231">
        <f>IF(N282="zákl. přenesená",J282,0)</f>
        <v>0</v>
      </c>
      <c r="BH282" s="231">
        <f>IF(N282="sníž. přenesená",J282,0)</f>
        <v>0</v>
      </c>
      <c r="BI282" s="231">
        <f>IF(N282="nulová",J282,0)</f>
        <v>0</v>
      </c>
      <c r="BJ282" s="23" t="s">
        <v>139</v>
      </c>
      <c r="BK282" s="231">
        <f>ROUND(I282*H282,2)</f>
        <v>0</v>
      </c>
      <c r="BL282" s="23" t="s">
        <v>224</v>
      </c>
      <c r="BM282" s="23" t="s">
        <v>515</v>
      </c>
    </row>
    <row r="283" s="1" customFormat="1" ht="14.4" customHeight="1">
      <c r="B283" s="45"/>
      <c r="C283" s="220" t="s">
        <v>516</v>
      </c>
      <c r="D283" s="220" t="s">
        <v>133</v>
      </c>
      <c r="E283" s="221" t="s">
        <v>517</v>
      </c>
      <c r="F283" s="222" t="s">
        <v>518</v>
      </c>
      <c r="G283" s="223" t="s">
        <v>519</v>
      </c>
      <c r="H283" s="224">
        <v>1</v>
      </c>
      <c r="I283" s="225"/>
      <c r="J283" s="226">
        <f>ROUND(I283*H283,2)</f>
        <v>0</v>
      </c>
      <c r="K283" s="222" t="s">
        <v>21</v>
      </c>
      <c r="L283" s="71"/>
      <c r="M283" s="227" t="s">
        <v>21</v>
      </c>
      <c r="N283" s="228" t="s">
        <v>45</v>
      </c>
      <c r="O283" s="46"/>
      <c r="P283" s="229">
        <f>O283*H283</f>
        <v>0</v>
      </c>
      <c r="Q283" s="229">
        <v>0</v>
      </c>
      <c r="R283" s="229">
        <f>Q283*H283</f>
        <v>0</v>
      </c>
      <c r="S283" s="229">
        <v>0</v>
      </c>
      <c r="T283" s="230">
        <f>S283*H283</f>
        <v>0</v>
      </c>
      <c r="AR283" s="23" t="s">
        <v>224</v>
      </c>
      <c r="AT283" s="23" t="s">
        <v>133</v>
      </c>
      <c r="AU283" s="23" t="s">
        <v>139</v>
      </c>
      <c r="AY283" s="23" t="s">
        <v>131</v>
      </c>
      <c r="BE283" s="231">
        <f>IF(N283="základní",J283,0)</f>
        <v>0</v>
      </c>
      <c r="BF283" s="231">
        <f>IF(N283="snížená",J283,0)</f>
        <v>0</v>
      </c>
      <c r="BG283" s="231">
        <f>IF(N283="zákl. přenesená",J283,0)</f>
        <v>0</v>
      </c>
      <c r="BH283" s="231">
        <f>IF(N283="sníž. přenesená",J283,0)</f>
        <v>0</v>
      </c>
      <c r="BI283" s="231">
        <f>IF(N283="nulová",J283,0)</f>
        <v>0</v>
      </c>
      <c r="BJ283" s="23" t="s">
        <v>139</v>
      </c>
      <c r="BK283" s="231">
        <f>ROUND(I283*H283,2)</f>
        <v>0</v>
      </c>
      <c r="BL283" s="23" t="s">
        <v>224</v>
      </c>
      <c r="BM283" s="23" t="s">
        <v>520</v>
      </c>
    </row>
    <row r="284" s="10" customFormat="1" ht="29.88" customHeight="1">
      <c r="B284" s="204"/>
      <c r="C284" s="205"/>
      <c r="D284" s="206" t="s">
        <v>72</v>
      </c>
      <c r="E284" s="218" t="s">
        <v>521</v>
      </c>
      <c r="F284" s="218" t="s">
        <v>522</v>
      </c>
      <c r="G284" s="205"/>
      <c r="H284" s="205"/>
      <c r="I284" s="208"/>
      <c r="J284" s="219">
        <f>BK284</f>
        <v>0</v>
      </c>
      <c r="K284" s="205"/>
      <c r="L284" s="210"/>
      <c r="M284" s="211"/>
      <c r="N284" s="212"/>
      <c r="O284" s="212"/>
      <c r="P284" s="213">
        <f>SUM(P285:P287)</f>
        <v>0</v>
      </c>
      <c r="Q284" s="212"/>
      <c r="R284" s="213">
        <f>SUM(R285:R287)</f>
        <v>0.0126</v>
      </c>
      <c r="S284" s="212"/>
      <c r="T284" s="214">
        <f>SUM(T285:T287)</f>
        <v>0</v>
      </c>
      <c r="AR284" s="215" t="s">
        <v>139</v>
      </c>
      <c r="AT284" s="216" t="s">
        <v>72</v>
      </c>
      <c r="AU284" s="216" t="s">
        <v>81</v>
      </c>
      <c r="AY284" s="215" t="s">
        <v>131</v>
      </c>
      <c r="BK284" s="217">
        <f>SUM(BK285:BK287)</f>
        <v>0</v>
      </c>
    </row>
    <row r="285" s="1" customFormat="1" ht="22.8" customHeight="1">
      <c r="B285" s="45"/>
      <c r="C285" s="220" t="s">
        <v>523</v>
      </c>
      <c r="D285" s="220" t="s">
        <v>133</v>
      </c>
      <c r="E285" s="221" t="s">
        <v>524</v>
      </c>
      <c r="F285" s="222" t="s">
        <v>525</v>
      </c>
      <c r="G285" s="223" t="s">
        <v>349</v>
      </c>
      <c r="H285" s="224">
        <v>3</v>
      </c>
      <c r="I285" s="225"/>
      <c r="J285" s="226">
        <f>ROUND(I285*H285,2)</f>
        <v>0</v>
      </c>
      <c r="K285" s="222" t="s">
        <v>137</v>
      </c>
      <c r="L285" s="71"/>
      <c r="M285" s="227" t="s">
        <v>21</v>
      </c>
      <c r="N285" s="228" t="s">
        <v>45</v>
      </c>
      <c r="O285" s="46"/>
      <c r="P285" s="229">
        <f>O285*H285</f>
        <v>0</v>
      </c>
      <c r="Q285" s="229">
        <v>0</v>
      </c>
      <c r="R285" s="229">
        <f>Q285*H285</f>
        <v>0</v>
      </c>
      <c r="S285" s="229">
        <v>0</v>
      </c>
      <c r="T285" s="230">
        <f>S285*H285</f>
        <v>0</v>
      </c>
      <c r="AR285" s="23" t="s">
        <v>224</v>
      </c>
      <c r="AT285" s="23" t="s">
        <v>133</v>
      </c>
      <c r="AU285" s="23" t="s">
        <v>139</v>
      </c>
      <c r="AY285" s="23" t="s">
        <v>131</v>
      </c>
      <c r="BE285" s="231">
        <f>IF(N285="základní",J285,0)</f>
        <v>0</v>
      </c>
      <c r="BF285" s="231">
        <f>IF(N285="snížená",J285,0)</f>
        <v>0</v>
      </c>
      <c r="BG285" s="231">
        <f>IF(N285="zákl. přenesená",J285,0)</f>
        <v>0</v>
      </c>
      <c r="BH285" s="231">
        <f>IF(N285="sníž. přenesená",J285,0)</f>
        <v>0</v>
      </c>
      <c r="BI285" s="231">
        <f>IF(N285="nulová",J285,0)</f>
        <v>0</v>
      </c>
      <c r="BJ285" s="23" t="s">
        <v>139</v>
      </c>
      <c r="BK285" s="231">
        <f>ROUND(I285*H285,2)</f>
        <v>0</v>
      </c>
      <c r="BL285" s="23" t="s">
        <v>224</v>
      </c>
      <c r="BM285" s="23" t="s">
        <v>526</v>
      </c>
    </row>
    <row r="286" s="1" customFormat="1" ht="22.8" customHeight="1">
      <c r="B286" s="45"/>
      <c r="C286" s="244" t="s">
        <v>527</v>
      </c>
      <c r="D286" s="244" t="s">
        <v>161</v>
      </c>
      <c r="E286" s="245" t="s">
        <v>528</v>
      </c>
      <c r="F286" s="246" t="s">
        <v>529</v>
      </c>
      <c r="G286" s="247" t="s">
        <v>349</v>
      </c>
      <c r="H286" s="248">
        <v>3</v>
      </c>
      <c r="I286" s="249"/>
      <c r="J286" s="250">
        <f>ROUND(I286*H286,2)</f>
        <v>0</v>
      </c>
      <c r="K286" s="246" t="s">
        <v>21</v>
      </c>
      <c r="L286" s="251"/>
      <c r="M286" s="252" t="s">
        <v>21</v>
      </c>
      <c r="N286" s="253" t="s">
        <v>45</v>
      </c>
      <c r="O286" s="46"/>
      <c r="P286" s="229">
        <f>O286*H286</f>
        <v>0</v>
      </c>
      <c r="Q286" s="229">
        <v>0.0041999999999999997</v>
      </c>
      <c r="R286" s="229">
        <f>Q286*H286</f>
        <v>0.0126</v>
      </c>
      <c r="S286" s="229">
        <v>0</v>
      </c>
      <c r="T286" s="230">
        <f>S286*H286</f>
        <v>0</v>
      </c>
      <c r="AR286" s="23" t="s">
        <v>314</v>
      </c>
      <c r="AT286" s="23" t="s">
        <v>161</v>
      </c>
      <c r="AU286" s="23" t="s">
        <v>139</v>
      </c>
      <c r="AY286" s="23" t="s">
        <v>131</v>
      </c>
      <c r="BE286" s="231">
        <f>IF(N286="základní",J286,0)</f>
        <v>0</v>
      </c>
      <c r="BF286" s="231">
        <f>IF(N286="snížená",J286,0)</f>
        <v>0</v>
      </c>
      <c r="BG286" s="231">
        <f>IF(N286="zákl. přenesená",J286,0)</f>
        <v>0</v>
      </c>
      <c r="BH286" s="231">
        <f>IF(N286="sníž. přenesená",J286,0)</f>
        <v>0</v>
      </c>
      <c r="BI286" s="231">
        <f>IF(N286="nulová",J286,0)</f>
        <v>0</v>
      </c>
      <c r="BJ286" s="23" t="s">
        <v>139</v>
      </c>
      <c r="BK286" s="231">
        <f>ROUND(I286*H286,2)</f>
        <v>0</v>
      </c>
      <c r="BL286" s="23" t="s">
        <v>224</v>
      </c>
      <c r="BM286" s="23" t="s">
        <v>530</v>
      </c>
    </row>
    <row r="287" s="11" customFormat="1">
      <c r="B287" s="232"/>
      <c r="C287" s="233"/>
      <c r="D287" s="234" t="s">
        <v>141</v>
      </c>
      <c r="E287" s="233"/>
      <c r="F287" s="236" t="s">
        <v>531</v>
      </c>
      <c r="G287" s="233"/>
      <c r="H287" s="237">
        <v>3</v>
      </c>
      <c r="I287" s="238"/>
      <c r="J287" s="233"/>
      <c r="K287" s="233"/>
      <c r="L287" s="239"/>
      <c r="M287" s="240"/>
      <c r="N287" s="241"/>
      <c r="O287" s="241"/>
      <c r="P287" s="241"/>
      <c r="Q287" s="241"/>
      <c r="R287" s="241"/>
      <c r="S287" s="241"/>
      <c r="T287" s="242"/>
      <c r="AT287" s="243" t="s">
        <v>141</v>
      </c>
      <c r="AU287" s="243" t="s">
        <v>139</v>
      </c>
      <c r="AV287" s="11" t="s">
        <v>139</v>
      </c>
      <c r="AW287" s="11" t="s">
        <v>6</v>
      </c>
      <c r="AX287" s="11" t="s">
        <v>81</v>
      </c>
      <c r="AY287" s="243" t="s">
        <v>131</v>
      </c>
    </row>
    <row r="288" s="10" customFormat="1" ht="29.88" customHeight="1">
      <c r="B288" s="204"/>
      <c r="C288" s="205"/>
      <c r="D288" s="206" t="s">
        <v>72</v>
      </c>
      <c r="E288" s="218" t="s">
        <v>532</v>
      </c>
      <c r="F288" s="218" t="s">
        <v>533</v>
      </c>
      <c r="G288" s="205"/>
      <c r="H288" s="205"/>
      <c r="I288" s="208"/>
      <c r="J288" s="219">
        <f>BK288</f>
        <v>0</v>
      </c>
      <c r="K288" s="205"/>
      <c r="L288" s="210"/>
      <c r="M288" s="211"/>
      <c r="N288" s="212"/>
      <c r="O288" s="212"/>
      <c r="P288" s="213">
        <f>SUM(P289:P294)</f>
        <v>0</v>
      </c>
      <c r="Q288" s="212"/>
      <c r="R288" s="213">
        <f>SUM(R289:R294)</f>
        <v>1.2119820000000001</v>
      </c>
      <c r="S288" s="212"/>
      <c r="T288" s="214">
        <f>SUM(T289:T294)</f>
        <v>0.51402599999999998</v>
      </c>
      <c r="AR288" s="215" t="s">
        <v>139</v>
      </c>
      <c r="AT288" s="216" t="s">
        <v>72</v>
      </c>
      <c r="AU288" s="216" t="s">
        <v>81</v>
      </c>
      <c r="AY288" s="215" t="s">
        <v>131</v>
      </c>
      <c r="BK288" s="217">
        <f>SUM(BK289:BK294)</f>
        <v>0</v>
      </c>
    </row>
    <row r="289" s="1" customFormat="1" ht="14.4" customHeight="1">
      <c r="B289" s="45"/>
      <c r="C289" s="220" t="s">
        <v>534</v>
      </c>
      <c r="D289" s="220" t="s">
        <v>133</v>
      </c>
      <c r="E289" s="221" t="s">
        <v>535</v>
      </c>
      <c r="F289" s="222" t="s">
        <v>536</v>
      </c>
      <c r="G289" s="223" t="s">
        <v>246</v>
      </c>
      <c r="H289" s="224">
        <v>307.80000000000001</v>
      </c>
      <c r="I289" s="225"/>
      <c r="J289" s="226">
        <f>ROUND(I289*H289,2)</f>
        <v>0</v>
      </c>
      <c r="K289" s="222" t="s">
        <v>137</v>
      </c>
      <c r="L289" s="71"/>
      <c r="M289" s="227" t="s">
        <v>21</v>
      </c>
      <c r="N289" s="228" t="s">
        <v>45</v>
      </c>
      <c r="O289" s="46"/>
      <c r="P289" s="229">
        <f>O289*H289</f>
        <v>0</v>
      </c>
      <c r="Q289" s="229">
        <v>0</v>
      </c>
      <c r="R289" s="229">
        <f>Q289*H289</f>
        <v>0</v>
      </c>
      <c r="S289" s="229">
        <v>0.00167</v>
      </c>
      <c r="T289" s="230">
        <f>S289*H289</f>
        <v>0.51402599999999998</v>
      </c>
      <c r="AR289" s="23" t="s">
        <v>224</v>
      </c>
      <c r="AT289" s="23" t="s">
        <v>133</v>
      </c>
      <c r="AU289" s="23" t="s">
        <v>139</v>
      </c>
      <c r="AY289" s="23" t="s">
        <v>131</v>
      </c>
      <c r="BE289" s="231">
        <f>IF(N289="základní",J289,0)</f>
        <v>0</v>
      </c>
      <c r="BF289" s="231">
        <f>IF(N289="snížená",J289,0)</f>
        <v>0</v>
      </c>
      <c r="BG289" s="231">
        <f>IF(N289="zákl. přenesená",J289,0)</f>
        <v>0</v>
      </c>
      <c r="BH289" s="231">
        <f>IF(N289="sníž. přenesená",J289,0)</f>
        <v>0</v>
      </c>
      <c r="BI289" s="231">
        <f>IF(N289="nulová",J289,0)</f>
        <v>0</v>
      </c>
      <c r="BJ289" s="23" t="s">
        <v>139</v>
      </c>
      <c r="BK289" s="231">
        <f>ROUND(I289*H289,2)</f>
        <v>0</v>
      </c>
      <c r="BL289" s="23" t="s">
        <v>224</v>
      </c>
      <c r="BM289" s="23" t="s">
        <v>537</v>
      </c>
    </row>
    <row r="290" s="11" customFormat="1">
      <c r="B290" s="232"/>
      <c r="C290" s="233"/>
      <c r="D290" s="234" t="s">
        <v>141</v>
      </c>
      <c r="E290" s="235" t="s">
        <v>21</v>
      </c>
      <c r="F290" s="236" t="s">
        <v>538</v>
      </c>
      <c r="G290" s="233"/>
      <c r="H290" s="237">
        <v>307.80000000000001</v>
      </c>
      <c r="I290" s="238"/>
      <c r="J290" s="233"/>
      <c r="K290" s="233"/>
      <c r="L290" s="239"/>
      <c r="M290" s="240"/>
      <c r="N290" s="241"/>
      <c r="O290" s="241"/>
      <c r="P290" s="241"/>
      <c r="Q290" s="241"/>
      <c r="R290" s="241"/>
      <c r="S290" s="241"/>
      <c r="T290" s="242"/>
      <c r="AT290" s="243" t="s">
        <v>141</v>
      </c>
      <c r="AU290" s="243" t="s">
        <v>139</v>
      </c>
      <c r="AV290" s="11" t="s">
        <v>139</v>
      </c>
      <c r="AW290" s="11" t="s">
        <v>36</v>
      </c>
      <c r="AX290" s="11" t="s">
        <v>81</v>
      </c>
      <c r="AY290" s="243" t="s">
        <v>131</v>
      </c>
    </row>
    <row r="291" s="1" customFormat="1" ht="22.8" customHeight="1">
      <c r="B291" s="45"/>
      <c r="C291" s="220" t="s">
        <v>539</v>
      </c>
      <c r="D291" s="220" t="s">
        <v>133</v>
      </c>
      <c r="E291" s="221" t="s">
        <v>540</v>
      </c>
      <c r="F291" s="222" t="s">
        <v>541</v>
      </c>
      <c r="G291" s="223" t="s">
        <v>246</v>
      </c>
      <c r="H291" s="224">
        <v>67.799999999999997</v>
      </c>
      <c r="I291" s="225"/>
      <c r="J291" s="226">
        <f>ROUND(I291*H291,2)</f>
        <v>0</v>
      </c>
      <c r="K291" s="222" t="s">
        <v>137</v>
      </c>
      <c r="L291" s="71"/>
      <c r="M291" s="227" t="s">
        <v>21</v>
      </c>
      <c r="N291" s="228" t="s">
        <v>45</v>
      </c>
      <c r="O291" s="46"/>
      <c r="P291" s="229">
        <f>O291*H291</f>
        <v>0</v>
      </c>
      <c r="Q291" s="229">
        <v>0.0026900000000000001</v>
      </c>
      <c r="R291" s="229">
        <f>Q291*H291</f>
        <v>0.18238199999999999</v>
      </c>
      <c r="S291" s="229">
        <v>0</v>
      </c>
      <c r="T291" s="230">
        <f>S291*H291</f>
        <v>0</v>
      </c>
      <c r="AR291" s="23" t="s">
        <v>224</v>
      </c>
      <c r="AT291" s="23" t="s">
        <v>133</v>
      </c>
      <c r="AU291" s="23" t="s">
        <v>139</v>
      </c>
      <c r="AY291" s="23" t="s">
        <v>131</v>
      </c>
      <c r="BE291" s="231">
        <f>IF(N291="základní",J291,0)</f>
        <v>0</v>
      </c>
      <c r="BF291" s="231">
        <f>IF(N291="snížená",J291,0)</f>
        <v>0</v>
      </c>
      <c r="BG291" s="231">
        <f>IF(N291="zákl. přenesená",J291,0)</f>
        <v>0</v>
      </c>
      <c r="BH291" s="231">
        <f>IF(N291="sníž. přenesená",J291,0)</f>
        <v>0</v>
      </c>
      <c r="BI291" s="231">
        <f>IF(N291="nulová",J291,0)</f>
        <v>0</v>
      </c>
      <c r="BJ291" s="23" t="s">
        <v>139</v>
      </c>
      <c r="BK291" s="231">
        <f>ROUND(I291*H291,2)</f>
        <v>0</v>
      </c>
      <c r="BL291" s="23" t="s">
        <v>224</v>
      </c>
      <c r="BM291" s="23" t="s">
        <v>542</v>
      </c>
    </row>
    <row r="292" s="11" customFormat="1">
      <c r="B292" s="232"/>
      <c r="C292" s="233"/>
      <c r="D292" s="234" t="s">
        <v>141</v>
      </c>
      <c r="E292" s="235" t="s">
        <v>21</v>
      </c>
      <c r="F292" s="236" t="s">
        <v>543</v>
      </c>
      <c r="G292" s="233"/>
      <c r="H292" s="237">
        <v>67.799999999999997</v>
      </c>
      <c r="I292" s="238"/>
      <c r="J292" s="233"/>
      <c r="K292" s="233"/>
      <c r="L292" s="239"/>
      <c r="M292" s="240"/>
      <c r="N292" s="241"/>
      <c r="O292" s="241"/>
      <c r="P292" s="241"/>
      <c r="Q292" s="241"/>
      <c r="R292" s="241"/>
      <c r="S292" s="241"/>
      <c r="T292" s="242"/>
      <c r="AT292" s="243" t="s">
        <v>141</v>
      </c>
      <c r="AU292" s="243" t="s">
        <v>139</v>
      </c>
      <c r="AV292" s="11" t="s">
        <v>139</v>
      </c>
      <c r="AW292" s="11" t="s">
        <v>36</v>
      </c>
      <c r="AX292" s="11" t="s">
        <v>81</v>
      </c>
      <c r="AY292" s="243" t="s">
        <v>131</v>
      </c>
    </row>
    <row r="293" s="1" customFormat="1" ht="22.8" customHeight="1">
      <c r="B293" s="45"/>
      <c r="C293" s="220" t="s">
        <v>544</v>
      </c>
      <c r="D293" s="220" t="s">
        <v>133</v>
      </c>
      <c r="E293" s="221" t="s">
        <v>545</v>
      </c>
      <c r="F293" s="222" t="s">
        <v>546</v>
      </c>
      <c r="G293" s="223" t="s">
        <v>246</v>
      </c>
      <c r="H293" s="224">
        <v>240</v>
      </c>
      <c r="I293" s="225"/>
      <c r="J293" s="226">
        <f>ROUND(I293*H293,2)</f>
        <v>0</v>
      </c>
      <c r="K293" s="222" t="s">
        <v>137</v>
      </c>
      <c r="L293" s="71"/>
      <c r="M293" s="227" t="s">
        <v>21</v>
      </c>
      <c r="N293" s="228" t="s">
        <v>45</v>
      </c>
      <c r="O293" s="46"/>
      <c r="P293" s="229">
        <f>O293*H293</f>
        <v>0</v>
      </c>
      <c r="Q293" s="229">
        <v>0.0042900000000000004</v>
      </c>
      <c r="R293" s="229">
        <f>Q293*H293</f>
        <v>1.0296000000000001</v>
      </c>
      <c r="S293" s="229">
        <v>0</v>
      </c>
      <c r="T293" s="230">
        <f>S293*H293</f>
        <v>0</v>
      </c>
      <c r="AR293" s="23" t="s">
        <v>224</v>
      </c>
      <c r="AT293" s="23" t="s">
        <v>133</v>
      </c>
      <c r="AU293" s="23" t="s">
        <v>139</v>
      </c>
      <c r="AY293" s="23" t="s">
        <v>131</v>
      </c>
      <c r="BE293" s="231">
        <f>IF(N293="základní",J293,0)</f>
        <v>0</v>
      </c>
      <c r="BF293" s="231">
        <f>IF(N293="snížená",J293,0)</f>
        <v>0</v>
      </c>
      <c r="BG293" s="231">
        <f>IF(N293="zákl. přenesená",J293,0)</f>
        <v>0</v>
      </c>
      <c r="BH293" s="231">
        <f>IF(N293="sníž. přenesená",J293,0)</f>
        <v>0</v>
      </c>
      <c r="BI293" s="231">
        <f>IF(N293="nulová",J293,0)</f>
        <v>0</v>
      </c>
      <c r="BJ293" s="23" t="s">
        <v>139</v>
      </c>
      <c r="BK293" s="231">
        <f>ROUND(I293*H293,2)</f>
        <v>0</v>
      </c>
      <c r="BL293" s="23" t="s">
        <v>224</v>
      </c>
      <c r="BM293" s="23" t="s">
        <v>547</v>
      </c>
    </row>
    <row r="294" s="1" customFormat="1" ht="22.8" customHeight="1">
      <c r="B294" s="45"/>
      <c r="C294" s="220" t="s">
        <v>548</v>
      </c>
      <c r="D294" s="220" t="s">
        <v>133</v>
      </c>
      <c r="E294" s="221" t="s">
        <v>549</v>
      </c>
      <c r="F294" s="222" t="s">
        <v>550</v>
      </c>
      <c r="G294" s="223" t="s">
        <v>478</v>
      </c>
      <c r="H294" s="224">
        <v>1.212</v>
      </c>
      <c r="I294" s="225"/>
      <c r="J294" s="226">
        <f>ROUND(I294*H294,2)</f>
        <v>0</v>
      </c>
      <c r="K294" s="222" t="s">
        <v>137</v>
      </c>
      <c r="L294" s="71"/>
      <c r="M294" s="227" t="s">
        <v>21</v>
      </c>
      <c r="N294" s="228" t="s">
        <v>45</v>
      </c>
      <c r="O294" s="46"/>
      <c r="P294" s="229">
        <f>O294*H294</f>
        <v>0</v>
      </c>
      <c r="Q294" s="229">
        <v>0</v>
      </c>
      <c r="R294" s="229">
        <f>Q294*H294</f>
        <v>0</v>
      </c>
      <c r="S294" s="229">
        <v>0</v>
      </c>
      <c r="T294" s="230">
        <f>S294*H294</f>
        <v>0</v>
      </c>
      <c r="AR294" s="23" t="s">
        <v>224</v>
      </c>
      <c r="AT294" s="23" t="s">
        <v>133</v>
      </c>
      <c r="AU294" s="23" t="s">
        <v>139</v>
      </c>
      <c r="AY294" s="23" t="s">
        <v>131</v>
      </c>
      <c r="BE294" s="231">
        <f>IF(N294="základní",J294,0)</f>
        <v>0</v>
      </c>
      <c r="BF294" s="231">
        <f>IF(N294="snížená",J294,0)</f>
        <v>0</v>
      </c>
      <c r="BG294" s="231">
        <f>IF(N294="zákl. přenesená",J294,0)</f>
        <v>0</v>
      </c>
      <c r="BH294" s="231">
        <f>IF(N294="sníž. přenesená",J294,0)</f>
        <v>0</v>
      </c>
      <c r="BI294" s="231">
        <f>IF(N294="nulová",J294,0)</f>
        <v>0</v>
      </c>
      <c r="BJ294" s="23" t="s">
        <v>139</v>
      </c>
      <c r="BK294" s="231">
        <f>ROUND(I294*H294,2)</f>
        <v>0</v>
      </c>
      <c r="BL294" s="23" t="s">
        <v>224</v>
      </c>
      <c r="BM294" s="23" t="s">
        <v>551</v>
      </c>
    </row>
    <row r="295" s="10" customFormat="1" ht="29.88" customHeight="1">
      <c r="B295" s="204"/>
      <c r="C295" s="205"/>
      <c r="D295" s="206" t="s">
        <v>72</v>
      </c>
      <c r="E295" s="218" t="s">
        <v>552</v>
      </c>
      <c r="F295" s="218" t="s">
        <v>553</v>
      </c>
      <c r="G295" s="205"/>
      <c r="H295" s="205"/>
      <c r="I295" s="208"/>
      <c r="J295" s="219">
        <f>BK295</f>
        <v>0</v>
      </c>
      <c r="K295" s="205"/>
      <c r="L295" s="210"/>
      <c r="M295" s="211"/>
      <c r="N295" s="212"/>
      <c r="O295" s="212"/>
      <c r="P295" s="213">
        <f>SUM(P296:P301)</f>
        <v>0</v>
      </c>
      <c r="Q295" s="212"/>
      <c r="R295" s="213">
        <f>SUM(R296:R301)</f>
        <v>1.0725120000000001</v>
      </c>
      <c r="S295" s="212"/>
      <c r="T295" s="214">
        <f>SUM(T296:T301)</f>
        <v>2.3196800000000004</v>
      </c>
      <c r="AR295" s="215" t="s">
        <v>139</v>
      </c>
      <c r="AT295" s="216" t="s">
        <v>72</v>
      </c>
      <c r="AU295" s="216" t="s">
        <v>81</v>
      </c>
      <c r="AY295" s="215" t="s">
        <v>131</v>
      </c>
      <c r="BK295" s="217">
        <f>SUM(BK296:BK301)</f>
        <v>0</v>
      </c>
    </row>
    <row r="296" s="1" customFormat="1" ht="22.8" customHeight="1">
      <c r="B296" s="45"/>
      <c r="C296" s="220" t="s">
        <v>554</v>
      </c>
      <c r="D296" s="220" t="s">
        <v>133</v>
      </c>
      <c r="E296" s="221" t="s">
        <v>555</v>
      </c>
      <c r="F296" s="222" t="s">
        <v>556</v>
      </c>
      <c r="G296" s="223" t="s">
        <v>246</v>
      </c>
      <c r="H296" s="224">
        <v>115.2</v>
      </c>
      <c r="I296" s="225"/>
      <c r="J296" s="226">
        <f>ROUND(I296*H296,2)</f>
        <v>0</v>
      </c>
      <c r="K296" s="222" t="s">
        <v>137</v>
      </c>
      <c r="L296" s="71"/>
      <c r="M296" s="227" t="s">
        <v>21</v>
      </c>
      <c r="N296" s="228" t="s">
        <v>45</v>
      </c>
      <c r="O296" s="46"/>
      <c r="P296" s="229">
        <f>O296*H296</f>
        <v>0</v>
      </c>
      <c r="Q296" s="229">
        <v>0</v>
      </c>
      <c r="R296" s="229">
        <f>Q296*H296</f>
        <v>0</v>
      </c>
      <c r="S296" s="229">
        <v>0</v>
      </c>
      <c r="T296" s="230">
        <f>S296*H296</f>
        <v>0</v>
      </c>
      <c r="AR296" s="23" t="s">
        <v>224</v>
      </c>
      <c r="AT296" s="23" t="s">
        <v>133</v>
      </c>
      <c r="AU296" s="23" t="s">
        <v>139</v>
      </c>
      <c r="AY296" s="23" t="s">
        <v>131</v>
      </c>
      <c r="BE296" s="231">
        <f>IF(N296="základní",J296,0)</f>
        <v>0</v>
      </c>
      <c r="BF296" s="231">
        <f>IF(N296="snížená",J296,0)</f>
        <v>0</v>
      </c>
      <c r="BG296" s="231">
        <f>IF(N296="zákl. přenesená",J296,0)</f>
        <v>0</v>
      </c>
      <c r="BH296" s="231">
        <f>IF(N296="sníž. přenesená",J296,0)</f>
        <v>0</v>
      </c>
      <c r="BI296" s="231">
        <f>IF(N296="nulová",J296,0)</f>
        <v>0</v>
      </c>
      <c r="BJ296" s="23" t="s">
        <v>139</v>
      </c>
      <c r="BK296" s="231">
        <f>ROUND(I296*H296,2)</f>
        <v>0</v>
      </c>
      <c r="BL296" s="23" t="s">
        <v>224</v>
      </c>
      <c r="BM296" s="23" t="s">
        <v>557</v>
      </c>
    </row>
    <row r="297" s="11" customFormat="1">
      <c r="B297" s="232"/>
      <c r="C297" s="233"/>
      <c r="D297" s="234" t="s">
        <v>141</v>
      </c>
      <c r="E297" s="235" t="s">
        <v>21</v>
      </c>
      <c r="F297" s="236" t="s">
        <v>558</v>
      </c>
      <c r="G297" s="233"/>
      <c r="H297" s="237">
        <v>115.2</v>
      </c>
      <c r="I297" s="238"/>
      <c r="J297" s="233"/>
      <c r="K297" s="233"/>
      <c r="L297" s="239"/>
      <c r="M297" s="240"/>
      <c r="N297" s="241"/>
      <c r="O297" s="241"/>
      <c r="P297" s="241"/>
      <c r="Q297" s="241"/>
      <c r="R297" s="241"/>
      <c r="S297" s="241"/>
      <c r="T297" s="242"/>
      <c r="AT297" s="243" t="s">
        <v>141</v>
      </c>
      <c r="AU297" s="243" t="s">
        <v>139</v>
      </c>
      <c r="AV297" s="11" t="s">
        <v>139</v>
      </c>
      <c r="AW297" s="11" t="s">
        <v>36</v>
      </c>
      <c r="AX297" s="11" t="s">
        <v>81</v>
      </c>
      <c r="AY297" s="243" t="s">
        <v>131</v>
      </c>
    </row>
    <row r="298" s="1" customFormat="1" ht="14.4" customHeight="1">
      <c r="B298" s="45"/>
      <c r="C298" s="244" t="s">
        <v>559</v>
      </c>
      <c r="D298" s="244" t="s">
        <v>161</v>
      </c>
      <c r="E298" s="245" t="s">
        <v>560</v>
      </c>
      <c r="F298" s="246" t="s">
        <v>561</v>
      </c>
      <c r="G298" s="247" t="s">
        <v>246</v>
      </c>
      <c r="H298" s="248">
        <v>115.2</v>
      </c>
      <c r="I298" s="249"/>
      <c r="J298" s="250">
        <f>ROUND(I298*H298,2)</f>
        <v>0</v>
      </c>
      <c r="K298" s="246" t="s">
        <v>21</v>
      </c>
      <c r="L298" s="251"/>
      <c r="M298" s="252" t="s">
        <v>21</v>
      </c>
      <c r="N298" s="253" t="s">
        <v>45</v>
      </c>
      <c r="O298" s="46"/>
      <c r="P298" s="229">
        <f>O298*H298</f>
        <v>0</v>
      </c>
      <c r="Q298" s="229">
        <v>0.0093100000000000006</v>
      </c>
      <c r="R298" s="229">
        <f>Q298*H298</f>
        <v>1.0725120000000001</v>
      </c>
      <c r="S298" s="229">
        <v>0</v>
      </c>
      <c r="T298" s="230">
        <f>S298*H298</f>
        <v>0</v>
      </c>
      <c r="AR298" s="23" t="s">
        <v>314</v>
      </c>
      <c r="AT298" s="23" t="s">
        <v>161</v>
      </c>
      <c r="AU298" s="23" t="s">
        <v>139</v>
      </c>
      <c r="AY298" s="23" t="s">
        <v>131</v>
      </c>
      <c r="BE298" s="231">
        <f>IF(N298="základní",J298,0)</f>
        <v>0</v>
      </c>
      <c r="BF298" s="231">
        <f>IF(N298="snížená",J298,0)</f>
        <v>0</v>
      </c>
      <c r="BG298" s="231">
        <f>IF(N298="zákl. přenesená",J298,0)</f>
        <v>0</v>
      </c>
      <c r="BH298" s="231">
        <f>IF(N298="sníž. přenesená",J298,0)</f>
        <v>0</v>
      </c>
      <c r="BI298" s="231">
        <f>IF(N298="nulová",J298,0)</f>
        <v>0</v>
      </c>
      <c r="BJ298" s="23" t="s">
        <v>139</v>
      </c>
      <c r="BK298" s="231">
        <f>ROUND(I298*H298,2)</f>
        <v>0</v>
      </c>
      <c r="BL298" s="23" t="s">
        <v>224</v>
      </c>
      <c r="BM298" s="23" t="s">
        <v>562</v>
      </c>
    </row>
    <row r="299" s="1" customFormat="1" ht="14.4" customHeight="1">
      <c r="B299" s="45"/>
      <c r="C299" s="220" t="s">
        <v>563</v>
      </c>
      <c r="D299" s="220" t="s">
        <v>133</v>
      </c>
      <c r="E299" s="221" t="s">
        <v>564</v>
      </c>
      <c r="F299" s="222" t="s">
        <v>565</v>
      </c>
      <c r="G299" s="223" t="s">
        <v>246</v>
      </c>
      <c r="H299" s="224">
        <v>115.2</v>
      </c>
      <c r="I299" s="225"/>
      <c r="J299" s="226">
        <f>ROUND(I299*H299,2)</f>
        <v>0</v>
      </c>
      <c r="K299" s="222" t="s">
        <v>137</v>
      </c>
      <c r="L299" s="71"/>
      <c r="M299" s="227" t="s">
        <v>21</v>
      </c>
      <c r="N299" s="228" t="s">
        <v>45</v>
      </c>
      <c r="O299" s="46"/>
      <c r="P299" s="229">
        <f>O299*H299</f>
        <v>0</v>
      </c>
      <c r="Q299" s="229">
        <v>0</v>
      </c>
      <c r="R299" s="229">
        <f>Q299*H299</f>
        <v>0</v>
      </c>
      <c r="S299" s="229">
        <v>0.019650000000000001</v>
      </c>
      <c r="T299" s="230">
        <f>S299*H299</f>
        <v>2.2636800000000004</v>
      </c>
      <c r="AR299" s="23" t="s">
        <v>224</v>
      </c>
      <c r="AT299" s="23" t="s">
        <v>133</v>
      </c>
      <c r="AU299" s="23" t="s">
        <v>139</v>
      </c>
      <c r="AY299" s="23" t="s">
        <v>131</v>
      </c>
      <c r="BE299" s="231">
        <f>IF(N299="základní",J299,0)</f>
        <v>0</v>
      </c>
      <c r="BF299" s="231">
        <f>IF(N299="snížená",J299,0)</f>
        <v>0</v>
      </c>
      <c r="BG299" s="231">
        <f>IF(N299="zákl. přenesená",J299,0)</f>
        <v>0</v>
      </c>
      <c r="BH299" s="231">
        <f>IF(N299="sníž. přenesená",J299,0)</f>
        <v>0</v>
      </c>
      <c r="BI299" s="231">
        <f>IF(N299="nulová",J299,0)</f>
        <v>0</v>
      </c>
      <c r="BJ299" s="23" t="s">
        <v>139</v>
      </c>
      <c r="BK299" s="231">
        <f>ROUND(I299*H299,2)</f>
        <v>0</v>
      </c>
      <c r="BL299" s="23" t="s">
        <v>224</v>
      </c>
      <c r="BM299" s="23" t="s">
        <v>566</v>
      </c>
    </row>
    <row r="300" s="1" customFormat="1" ht="14.4" customHeight="1">
      <c r="B300" s="45"/>
      <c r="C300" s="220" t="s">
        <v>567</v>
      </c>
      <c r="D300" s="220" t="s">
        <v>133</v>
      </c>
      <c r="E300" s="221" t="s">
        <v>568</v>
      </c>
      <c r="F300" s="222" t="s">
        <v>569</v>
      </c>
      <c r="G300" s="223" t="s">
        <v>349</v>
      </c>
      <c r="H300" s="224">
        <v>2</v>
      </c>
      <c r="I300" s="225"/>
      <c r="J300" s="226">
        <f>ROUND(I300*H300,2)</f>
        <v>0</v>
      </c>
      <c r="K300" s="222" t="s">
        <v>137</v>
      </c>
      <c r="L300" s="71"/>
      <c r="M300" s="227" t="s">
        <v>21</v>
      </c>
      <c r="N300" s="228" t="s">
        <v>45</v>
      </c>
      <c r="O300" s="46"/>
      <c r="P300" s="229">
        <f>O300*H300</f>
        <v>0</v>
      </c>
      <c r="Q300" s="229">
        <v>0</v>
      </c>
      <c r="R300" s="229">
        <f>Q300*H300</f>
        <v>0</v>
      </c>
      <c r="S300" s="229">
        <v>0.028000000000000001</v>
      </c>
      <c r="T300" s="230">
        <f>S300*H300</f>
        <v>0.056000000000000001</v>
      </c>
      <c r="AR300" s="23" t="s">
        <v>224</v>
      </c>
      <c r="AT300" s="23" t="s">
        <v>133</v>
      </c>
      <c r="AU300" s="23" t="s">
        <v>139</v>
      </c>
      <c r="AY300" s="23" t="s">
        <v>131</v>
      </c>
      <c r="BE300" s="231">
        <f>IF(N300="základní",J300,0)</f>
        <v>0</v>
      </c>
      <c r="BF300" s="231">
        <f>IF(N300="snížená",J300,0)</f>
        <v>0</v>
      </c>
      <c r="BG300" s="231">
        <f>IF(N300="zákl. přenesená",J300,0)</f>
        <v>0</v>
      </c>
      <c r="BH300" s="231">
        <f>IF(N300="sníž. přenesená",J300,0)</f>
        <v>0</v>
      </c>
      <c r="BI300" s="231">
        <f>IF(N300="nulová",J300,0)</f>
        <v>0</v>
      </c>
      <c r="BJ300" s="23" t="s">
        <v>139</v>
      </c>
      <c r="BK300" s="231">
        <f>ROUND(I300*H300,2)</f>
        <v>0</v>
      </c>
      <c r="BL300" s="23" t="s">
        <v>224</v>
      </c>
      <c r="BM300" s="23" t="s">
        <v>570</v>
      </c>
    </row>
    <row r="301" s="1" customFormat="1" ht="22.8" customHeight="1">
      <c r="B301" s="45"/>
      <c r="C301" s="220" t="s">
        <v>571</v>
      </c>
      <c r="D301" s="220" t="s">
        <v>133</v>
      </c>
      <c r="E301" s="221" t="s">
        <v>572</v>
      </c>
      <c r="F301" s="222" t="s">
        <v>573</v>
      </c>
      <c r="G301" s="223" t="s">
        <v>478</v>
      </c>
      <c r="H301" s="224">
        <v>1.073</v>
      </c>
      <c r="I301" s="225"/>
      <c r="J301" s="226">
        <f>ROUND(I301*H301,2)</f>
        <v>0</v>
      </c>
      <c r="K301" s="222" t="s">
        <v>137</v>
      </c>
      <c r="L301" s="71"/>
      <c r="M301" s="227" t="s">
        <v>21</v>
      </c>
      <c r="N301" s="228" t="s">
        <v>45</v>
      </c>
      <c r="O301" s="46"/>
      <c r="P301" s="229">
        <f>O301*H301</f>
        <v>0</v>
      </c>
      <c r="Q301" s="229">
        <v>0</v>
      </c>
      <c r="R301" s="229">
        <f>Q301*H301</f>
        <v>0</v>
      </c>
      <c r="S301" s="229">
        <v>0</v>
      </c>
      <c r="T301" s="230">
        <f>S301*H301</f>
        <v>0</v>
      </c>
      <c r="AR301" s="23" t="s">
        <v>224</v>
      </c>
      <c r="AT301" s="23" t="s">
        <v>133</v>
      </c>
      <c r="AU301" s="23" t="s">
        <v>139</v>
      </c>
      <c r="AY301" s="23" t="s">
        <v>131</v>
      </c>
      <c r="BE301" s="231">
        <f>IF(N301="základní",J301,0)</f>
        <v>0</v>
      </c>
      <c r="BF301" s="231">
        <f>IF(N301="snížená",J301,0)</f>
        <v>0</v>
      </c>
      <c r="BG301" s="231">
        <f>IF(N301="zákl. přenesená",J301,0)</f>
        <v>0</v>
      </c>
      <c r="BH301" s="231">
        <f>IF(N301="sníž. přenesená",J301,0)</f>
        <v>0</v>
      </c>
      <c r="BI301" s="231">
        <f>IF(N301="nulová",J301,0)</f>
        <v>0</v>
      </c>
      <c r="BJ301" s="23" t="s">
        <v>139</v>
      </c>
      <c r="BK301" s="231">
        <f>ROUND(I301*H301,2)</f>
        <v>0</v>
      </c>
      <c r="BL301" s="23" t="s">
        <v>224</v>
      </c>
      <c r="BM301" s="23" t="s">
        <v>574</v>
      </c>
    </row>
    <row r="302" s="10" customFormat="1" ht="29.88" customHeight="1">
      <c r="B302" s="204"/>
      <c r="C302" s="205"/>
      <c r="D302" s="206" t="s">
        <v>72</v>
      </c>
      <c r="E302" s="218" t="s">
        <v>575</v>
      </c>
      <c r="F302" s="218" t="s">
        <v>576</v>
      </c>
      <c r="G302" s="205"/>
      <c r="H302" s="205"/>
      <c r="I302" s="208"/>
      <c r="J302" s="219">
        <f>BK302</f>
        <v>0</v>
      </c>
      <c r="K302" s="205"/>
      <c r="L302" s="210"/>
      <c r="M302" s="211"/>
      <c r="N302" s="212"/>
      <c r="O302" s="212"/>
      <c r="P302" s="213">
        <f>SUM(P303:P317)</f>
        <v>0</v>
      </c>
      <c r="Q302" s="212"/>
      <c r="R302" s="213">
        <f>SUM(R303:R317)</f>
        <v>0.25316849999999996</v>
      </c>
      <c r="S302" s="212"/>
      <c r="T302" s="214">
        <f>SUM(T303:T317)</f>
        <v>2.101</v>
      </c>
      <c r="AR302" s="215" t="s">
        <v>139</v>
      </c>
      <c r="AT302" s="216" t="s">
        <v>72</v>
      </c>
      <c r="AU302" s="216" t="s">
        <v>81</v>
      </c>
      <c r="AY302" s="215" t="s">
        <v>131</v>
      </c>
      <c r="BK302" s="217">
        <f>SUM(BK303:BK317)</f>
        <v>0</v>
      </c>
    </row>
    <row r="303" s="1" customFormat="1" ht="14.4" customHeight="1">
      <c r="B303" s="45"/>
      <c r="C303" s="220" t="s">
        <v>577</v>
      </c>
      <c r="D303" s="220" t="s">
        <v>133</v>
      </c>
      <c r="E303" s="221" t="s">
        <v>578</v>
      </c>
      <c r="F303" s="222" t="s">
        <v>579</v>
      </c>
      <c r="G303" s="223" t="s">
        <v>136</v>
      </c>
      <c r="H303" s="224">
        <v>7.2000000000000002</v>
      </c>
      <c r="I303" s="225"/>
      <c r="J303" s="226">
        <f>ROUND(I303*H303,2)</f>
        <v>0</v>
      </c>
      <c r="K303" s="222" t="s">
        <v>21</v>
      </c>
      <c r="L303" s="71"/>
      <c r="M303" s="227" t="s">
        <v>21</v>
      </c>
      <c r="N303" s="228" t="s">
        <v>45</v>
      </c>
      <c r="O303" s="46"/>
      <c r="P303" s="229">
        <f>O303*H303</f>
        <v>0</v>
      </c>
      <c r="Q303" s="229">
        <v>0.00014999999999999999</v>
      </c>
      <c r="R303" s="229">
        <f>Q303*H303</f>
        <v>0.00108</v>
      </c>
      <c r="S303" s="229">
        <v>0</v>
      </c>
      <c r="T303" s="230">
        <f>S303*H303</f>
        <v>0</v>
      </c>
      <c r="AR303" s="23" t="s">
        <v>224</v>
      </c>
      <c r="AT303" s="23" t="s">
        <v>133</v>
      </c>
      <c r="AU303" s="23" t="s">
        <v>139</v>
      </c>
      <c r="AY303" s="23" t="s">
        <v>131</v>
      </c>
      <c r="BE303" s="231">
        <f>IF(N303="základní",J303,0)</f>
        <v>0</v>
      </c>
      <c r="BF303" s="231">
        <f>IF(N303="snížená",J303,0)</f>
        <v>0</v>
      </c>
      <c r="BG303" s="231">
        <f>IF(N303="zákl. přenesená",J303,0)</f>
        <v>0</v>
      </c>
      <c r="BH303" s="231">
        <f>IF(N303="sníž. přenesená",J303,0)</f>
        <v>0</v>
      </c>
      <c r="BI303" s="231">
        <f>IF(N303="nulová",J303,0)</f>
        <v>0</v>
      </c>
      <c r="BJ303" s="23" t="s">
        <v>139</v>
      </c>
      <c r="BK303" s="231">
        <f>ROUND(I303*H303,2)</f>
        <v>0</v>
      </c>
      <c r="BL303" s="23" t="s">
        <v>224</v>
      </c>
      <c r="BM303" s="23" t="s">
        <v>580</v>
      </c>
    </row>
    <row r="304" s="11" customFormat="1">
      <c r="B304" s="232"/>
      <c r="C304" s="233"/>
      <c r="D304" s="234" t="s">
        <v>141</v>
      </c>
      <c r="E304" s="235" t="s">
        <v>21</v>
      </c>
      <c r="F304" s="236" t="s">
        <v>581</v>
      </c>
      <c r="G304" s="233"/>
      <c r="H304" s="237">
        <v>7.2000000000000002</v>
      </c>
      <c r="I304" s="238"/>
      <c r="J304" s="233"/>
      <c r="K304" s="233"/>
      <c r="L304" s="239"/>
      <c r="M304" s="240"/>
      <c r="N304" s="241"/>
      <c r="O304" s="241"/>
      <c r="P304" s="241"/>
      <c r="Q304" s="241"/>
      <c r="R304" s="241"/>
      <c r="S304" s="241"/>
      <c r="T304" s="242"/>
      <c r="AT304" s="243" t="s">
        <v>141</v>
      </c>
      <c r="AU304" s="243" t="s">
        <v>139</v>
      </c>
      <c r="AV304" s="11" t="s">
        <v>139</v>
      </c>
      <c r="AW304" s="11" t="s">
        <v>36</v>
      </c>
      <c r="AX304" s="11" t="s">
        <v>81</v>
      </c>
      <c r="AY304" s="243" t="s">
        <v>131</v>
      </c>
    </row>
    <row r="305" s="1" customFormat="1" ht="14.4" customHeight="1">
      <c r="B305" s="45"/>
      <c r="C305" s="220" t="s">
        <v>582</v>
      </c>
      <c r="D305" s="220" t="s">
        <v>133</v>
      </c>
      <c r="E305" s="221" t="s">
        <v>583</v>
      </c>
      <c r="F305" s="222" t="s">
        <v>584</v>
      </c>
      <c r="G305" s="223" t="s">
        <v>349</v>
      </c>
      <c r="H305" s="224">
        <v>3</v>
      </c>
      <c r="I305" s="225"/>
      <c r="J305" s="226">
        <f>ROUND(I305*H305,2)</f>
        <v>0</v>
      </c>
      <c r="K305" s="222" t="s">
        <v>137</v>
      </c>
      <c r="L305" s="71"/>
      <c r="M305" s="227" t="s">
        <v>21</v>
      </c>
      <c r="N305" s="228" t="s">
        <v>45</v>
      </c>
      <c r="O305" s="46"/>
      <c r="P305" s="229">
        <f>O305*H305</f>
        <v>0</v>
      </c>
      <c r="Q305" s="229">
        <v>0</v>
      </c>
      <c r="R305" s="229">
        <f>Q305*H305</f>
        <v>0</v>
      </c>
      <c r="S305" s="229">
        <v>0</v>
      </c>
      <c r="T305" s="230">
        <f>S305*H305</f>
        <v>0</v>
      </c>
      <c r="AR305" s="23" t="s">
        <v>224</v>
      </c>
      <c r="AT305" s="23" t="s">
        <v>133</v>
      </c>
      <c r="AU305" s="23" t="s">
        <v>139</v>
      </c>
      <c r="AY305" s="23" t="s">
        <v>131</v>
      </c>
      <c r="BE305" s="231">
        <f>IF(N305="základní",J305,0)</f>
        <v>0</v>
      </c>
      <c r="BF305" s="231">
        <f>IF(N305="snížená",J305,0)</f>
        <v>0</v>
      </c>
      <c r="BG305" s="231">
        <f>IF(N305="zákl. přenesená",J305,0)</f>
        <v>0</v>
      </c>
      <c r="BH305" s="231">
        <f>IF(N305="sníž. přenesená",J305,0)</f>
        <v>0</v>
      </c>
      <c r="BI305" s="231">
        <f>IF(N305="nulová",J305,0)</f>
        <v>0</v>
      </c>
      <c r="BJ305" s="23" t="s">
        <v>139</v>
      </c>
      <c r="BK305" s="231">
        <f>ROUND(I305*H305,2)</f>
        <v>0</v>
      </c>
      <c r="BL305" s="23" t="s">
        <v>224</v>
      </c>
      <c r="BM305" s="23" t="s">
        <v>585</v>
      </c>
    </row>
    <row r="306" s="1" customFormat="1" ht="14.4" customHeight="1">
      <c r="B306" s="45"/>
      <c r="C306" s="244" t="s">
        <v>586</v>
      </c>
      <c r="D306" s="244" t="s">
        <v>161</v>
      </c>
      <c r="E306" s="245" t="s">
        <v>587</v>
      </c>
      <c r="F306" s="246" t="s">
        <v>588</v>
      </c>
      <c r="G306" s="247" t="s">
        <v>349</v>
      </c>
      <c r="H306" s="248">
        <v>3</v>
      </c>
      <c r="I306" s="249"/>
      <c r="J306" s="250">
        <f>ROUND(I306*H306,2)</f>
        <v>0</v>
      </c>
      <c r="K306" s="246" t="s">
        <v>21</v>
      </c>
      <c r="L306" s="251"/>
      <c r="M306" s="252" t="s">
        <v>21</v>
      </c>
      <c r="N306" s="253" t="s">
        <v>45</v>
      </c>
      <c r="O306" s="46"/>
      <c r="P306" s="229">
        <f>O306*H306</f>
        <v>0</v>
      </c>
      <c r="Q306" s="229">
        <v>0.080000000000000002</v>
      </c>
      <c r="R306" s="229">
        <f>Q306*H306</f>
        <v>0.23999999999999999</v>
      </c>
      <c r="S306" s="229">
        <v>0</v>
      </c>
      <c r="T306" s="230">
        <f>S306*H306</f>
        <v>0</v>
      </c>
      <c r="AR306" s="23" t="s">
        <v>314</v>
      </c>
      <c r="AT306" s="23" t="s">
        <v>161</v>
      </c>
      <c r="AU306" s="23" t="s">
        <v>139</v>
      </c>
      <c r="AY306" s="23" t="s">
        <v>131</v>
      </c>
      <c r="BE306" s="231">
        <f>IF(N306="základní",J306,0)</f>
        <v>0</v>
      </c>
      <c r="BF306" s="231">
        <f>IF(N306="snížená",J306,0)</f>
        <v>0</v>
      </c>
      <c r="BG306" s="231">
        <f>IF(N306="zákl. přenesená",J306,0)</f>
        <v>0</v>
      </c>
      <c r="BH306" s="231">
        <f>IF(N306="sníž. přenesená",J306,0)</f>
        <v>0</v>
      </c>
      <c r="BI306" s="231">
        <f>IF(N306="nulová",J306,0)</f>
        <v>0</v>
      </c>
      <c r="BJ306" s="23" t="s">
        <v>139</v>
      </c>
      <c r="BK306" s="231">
        <f>ROUND(I306*H306,2)</f>
        <v>0</v>
      </c>
      <c r="BL306" s="23" t="s">
        <v>224</v>
      </c>
      <c r="BM306" s="23" t="s">
        <v>589</v>
      </c>
    </row>
    <row r="307" s="1" customFormat="1" ht="22.8" customHeight="1">
      <c r="B307" s="45"/>
      <c r="C307" s="220" t="s">
        <v>590</v>
      </c>
      <c r="D307" s="220" t="s">
        <v>133</v>
      </c>
      <c r="E307" s="221" t="s">
        <v>591</v>
      </c>
      <c r="F307" s="222" t="s">
        <v>592</v>
      </c>
      <c r="G307" s="223" t="s">
        <v>349</v>
      </c>
      <c r="H307" s="224">
        <v>3</v>
      </c>
      <c r="I307" s="225"/>
      <c r="J307" s="226">
        <f>ROUND(I307*H307,2)</f>
        <v>0</v>
      </c>
      <c r="K307" s="222" t="s">
        <v>137</v>
      </c>
      <c r="L307" s="71"/>
      <c r="M307" s="227" t="s">
        <v>21</v>
      </c>
      <c r="N307" s="228" t="s">
        <v>45</v>
      </c>
      <c r="O307" s="46"/>
      <c r="P307" s="229">
        <f>O307*H307</f>
        <v>0</v>
      </c>
      <c r="Q307" s="229">
        <v>0</v>
      </c>
      <c r="R307" s="229">
        <f>Q307*H307</f>
        <v>0</v>
      </c>
      <c r="S307" s="229">
        <v>0</v>
      </c>
      <c r="T307" s="230">
        <f>S307*H307</f>
        <v>0</v>
      </c>
      <c r="AR307" s="23" t="s">
        <v>224</v>
      </c>
      <c r="AT307" s="23" t="s">
        <v>133</v>
      </c>
      <c r="AU307" s="23" t="s">
        <v>139</v>
      </c>
      <c r="AY307" s="23" t="s">
        <v>131</v>
      </c>
      <c r="BE307" s="231">
        <f>IF(N307="základní",J307,0)</f>
        <v>0</v>
      </c>
      <c r="BF307" s="231">
        <f>IF(N307="snížená",J307,0)</f>
        <v>0</v>
      </c>
      <c r="BG307" s="231">
        <f>IF(N307="zákl. přenesená",J307,0)</f>
        <v>0</v>
      </c>
      <c r="BH307" s="231">
        <f>IF(N307="sníž. přenesená",J307,0)</f>
        <v>0</v>
      </c>
      <c r="BI307" s="231">
        <f>IF(N307="nulová",J307,0)</f>
        <v>0</v>
      </c>
      <c r="BJ307" s="23" t="s">
        <v>139</v>
      </c>
      <c r="BK307" s="231">
        <f>ROUND(I307*H307,2)</f>
        <v>0</v>
      </c>
      <c r="BL307" s="23" t="s">
        <v>224</v>
      </c>
      <c r="BM307" s="23" t="s">
        <v>593</v>
      </c>
    </row>
    <row r="308" s="1" customFormat="1" ht="22.8" customHeight="1">
      <c r="B308" s="45"/>
      <c r="C308" s="244" t="s">
        <v>594</v>
      </c>
      <c r="D308" s="244" t="s">
        <v>161</v>
      </c>
      <c r="E308" s="245" t="s">
        <v>595</v>
      </c>
      <c r="F308" s="246" t="s">
        <v>596</v>
      </c>
      <c r="G308" s="247" t="s">
        <v>349</v>
      </c>
      <c r="H308" s="248">
        <v>3</v>
      </c>
      <c r="I308" s="249"/>
      <c r="J308" s="250">
        <f>ROUND(I308*H308,2)</f>
        <v>0</v>
      </c>
      <c r="K308" s="246" t="s">
        <v>137</v>
      </c>
      <c r="L308" s="251"/>
      <c r="M308" s="252" t="s">
        <v>21</v>
      </c>
      <c r="N308" s="253" t="s">
        <v>45</v>
      </c>
      <c r="O308" s="46"/>
      <c r="P308" s="229">
        <f>O308*H308</f>
        <v>0</v>
      </c>
      <c r="Q308" s="229">
        <v>0.0028</v>
      </c>
      <c r="R308" s="229">
        <f>Q308*H308</f>
        <v>0.0083999999999999995</v>
      </c>
      <c r="S308" s="229">
        <v>0</v>
      </c>
      <c r="T308" s="230">
        <f>S308*H308</f>
        <v>0</v>
      </c>
      <c r="AR308" s="23" t="s">
        <v>314</v>
      </c>
      <c r="AT308" s="23" t="s">
        <v>161</v>
      </c>
      <c r="AU308" s="23" t="s">
        <v>139</v>
      </c>
      <c r="AY308" s="23" t="s">
        <v>131</v>
      </c>
      <c r="BE308" s="231">
        <f>IF(N308="základní",J308,0)</f>
        <v>0</v>
      </c>
      <c r="BF308" s="231">
        <f>IF(N308="snížená",J308,0)</f>
        <v>0</v>
      </c>
      <c r="BG308" s="231">
        <f>IF(N308="zákl. přenesená",J308,0)</f>
        <v>0</v>
      </c>
      <c r="BH308" s="231">
        <f>IF(N308="sníž. přenesená",J308,0)</f>
        <v>0</v>
      </c>
      <c r="BI308" s="231">
        <f>IF(N308="nulová",J308,0)</f>
        <v>0</v>
      </c>
      <c r="BJ308" s="23" t="s">
        <v>139</v>
      </c>
      <c r="BK308" s="231">
        <f>ROUND(I308*H308,2)</f>
        <v>0</v>
      </c>
      <c r="BL308" s="23" t="s">
        <v>224</v>
      </c>
      <c r="BM308" s="23" t="s">
        <v>597</v>
      </c>
    </row>
    <row r="309" s="1" customFormat="1" ht="14.4" customHeight="1">
      <c r="B309" s="45"/>
      <c r="C309" s="220" t="s">
        <v>598</v>
      </c>
      <c r="D309" s="220" t="s">
        <v>133</v>
      </c>
      <c r="E309" s="221" t="s">
        <v>599</v>
      </c>
      <c r="F309" s="222" t="s">
        <v>600</v>
      </c>
      <c r="G309" s="223" t="s">
        <v>136</v>
      </c>
      <c r="H309" s="224">
        <v>32.850000000000001</v>
      </c>
      <c r="I309" s="225"/>
      <c r="J309" s="226">
        <f>ROUND(I309*H309,2)</f>
        <v>0</v>
      </c>
      <c r="K309" s="222" t="s">
        <v>137</v>
      </c>
      <c r="L309" s="71"/>
      <c r="M309" s="227" t="s">
        <v>21</v>
      </c>
      <c r="N309" s="228" t="s">
        <v>45</v>
      </c>
      <c r="O309" s="46"/>
      <c r="P309" s="229">
        <f>O309*H309</f>
        <v>0</v>
      </c>
      <c r="Q309" s="229">
        <v>0</v>
      </c>
      <c r="R309" s="229">
        <f>Q309*H309</f>
        <v>0</v>
      </c>
      <c r="S309" s="229">
        <v>0.02</v>
      </c>
      <c r="T309" s="230">
        <f>S309*H309</f>
        <v>0.65700000000000003</v>
      </c>
      <c r="AR309" s="23" t="s">
        <v>224</v>
      </c>
      <c r="AT309" s="23" t="s">
        <v>133</v>
      </c>
      <c r="AU309" s="23" t="s">
        <v>139</v>
      </c>
      <c r="AY309" s="23" t="s">
        <v>131</v>
      </c>
      <c r="BE309" s="231">
        <f>IF(N309="základní",J309,0)</f>
        <v>0</v>
      </c>
      <c r="BF309" s="231">
        <f>IF(N309="snížená",J309,0)</f>
        <v>0</v>
      </c>
      <c r="BG309" s="231">
        <f>IF(N309="zákl. přenesená",J309,0)</f>
        <v>0</v>
      </c>
      <c r="BH309" s="231">
        <f>IF(N309="sníž. přenesená",J309,0)</f>
        <v>0</v>
      </c>
      <c r="BI309" s="231">
        <f>IF(N309="nulová",J309,0)</f>
        <v>0</v>
      </c>
      <c r="BJ309" s="23" t="s">
        <v>139</v>
      </c>
      <c r="BK309" s="231">
        <f>ROUND(I309*H309,2)</f>
        <v>0</v>
      </c>
      <c r="BL309" s="23" t="s">
        <v>224</v>
      </c>
      <c r="BM309" s="23" t="s">
        <v>601</v>
      </c>
    </row>
    <row r="310" s="11" customFormat="1">
      <c r="B310" s="232"/>
      <c r="C310" s="233"/>
      <c r="D310" s="234" t="s">
        <v>141</v>
      </c>
      <c r="E310" s="235" t="s">
        <v>21</v>
      </c>
      <c r="F310" s="236" t="s">
        <v>602</v>
      </c>
      <c r="G310" s="233"/>
      <c r="H310" s="237">
        <v>32.850000000000001</v>
      </c>
      <c r="I310" s="238"/>
      <c r="J310" s="233"/>
      <c r="K310" s="233"/>
      <c r="L310" s="239"/>
      <c r="M310" s="240"/>
      <c r="N310" s="241"/>
      <c r="O310" s="241"/>
      <c r="P310" s="241"/>
      <c r="Q310" s="241"/>
      <c r="R310" s="241"/>
      <c r="S310" s="241"/>
      <c r="T310" s="242"/>
      <c r="AT310" s="243" t="s">
        <v>141</v>
      </c>
      <c r="AU310" s="243" t="s">
        <v>139</v>
      </c>
      <c r="AV310" s="11" t="s">
        <v>139</v>
      </c>
      <c r="AW310" s="11" t="s">
        <v>36</v>
      </c>
      <c r="AX310" s="11" t="s">
        <v>81</v>
      </c>
      <c r="AY310" s="243" t="s">
        <v>131</v>
      </c>
    </row>
    <row r="311" s="1" customFormat="1" ht="14.4" customHeight="1">
      <c r="B311" s="45"/>
      <c r="C311" s="220" t="s">
        <v>603</v>
      </c>
      <c r="D311" s="220" t="s">
        <v>133</v>
      </c>
      <c r="E311" s="221" t="s">
        <v>604</v>
      </c>
      <c r="F311" s="222" t="s">
        <v>605</v>
      </c>
      <c r="G311" s="223" t="s">
        <v>136</v>
      </c>
      <c r="H311" s="224">
        <v>32.850000000000001</v>
      </c>
      <c r="I311" s="225"/>
      <c r="J311" s="226">
        <f>ROUND(I311*H311,2)</f>
        <v>0</v>
      </c>
      <c r="K311" s="222" t="s">
        <v>137</v>
      </c>
      <c r="L311" s="71"/>
      <c r="M311" s="227" t="s">
        <v>21</v>
      </c>
      <c r="N311" s="228" t="s">
        <v>45</v>
      </c>
      <c r="O311" s="46"/>
      <c r="P311" s="229">
        <f>O311*H311</f>
        <v>0</v>
      </c>
      <c r="Q311" s="229">
        <v>1.0000000000000001E-05</v>
      </c>
      <c r="R311" s="229">
        <f>Q311*H311</f>
        <v>0.00032850000000000002</v>
      </c>
      <c r="S311" s="229">
        <v>0</v>
      </c>
      <c r="T311" s="230">
        <f>S311*H311</f>
        <v>0</v>
      </c>
      <c r="AR311" s="23" t="s">
        <v>224</v>
      </c>
      <c r="AT311" s="23" t="s">
        <v>133</v>
      </c>
      <c r="AU311" s="23" t="s">
        <v>139</v>
      </c>
      <c r="AY311" s="23" t="s">
        <v>131</v>
      </c>
      <c r="BE311" s="231">
        <f>IF(N311="základní",J311,0)</f>
        <v>0</v>
      </c>
      <c r="BF311" s="231">
        <f>IF(N311="snížená",J311,0)</f>
        <v>0</v>
      </c>
      <c r="BG311" s="231">
        <f>IF(N311="zákl. přenesená",J311,0)</f>
        <v>0</v>
      </c>
      <c r="BH311" s="231">
        <f>IF(N311="sníž. přenesená",J311,0)</f>
        <v>0</v>
      </c>
      <c r="BI311" s="231">
        <f>IF(N311="nulová",J311,0)</f>
        <v>0</v>
      </c>
      <c r="BJ311" s="23" t="s">
        <v>139</v>
      </c>
      <c r="BK311" s="231">
        <f>ROUND(I311*H311,2)</f>
        <v>0</v>
      </c>
      <c r="BL311" s="23" t="s">
        <v>224</v>
      </c>
      <c r="BM311" s="23" t="s">
        <v>606</v>
      </c>
    </row>
    <row r="312" s="1" customFormat="1" ht="14.4" customHeight="1">
      <c r="B312" s="45"/>
      <c r="C312" s="220" t="s">
        <v>607</v>
      </c>
      <c r="D312" s="220" t="s">
        <v>133</v>
      </c>
      <c r="E312" s="221" t="s">
        <v>608</v>
      </c>
      <c r="F312" s="222" t="s">
        <v>609</v>
      </c>
      <c r="G312" s="223" t="s">
        <v>349</v>
      </c>
      <c r="H312" s="224">
        <v>4</v>
      </c>
      <c r="I312" s="225"/>
      <c r="J312" s="226">
        <f>ROUND(I312*H312,2)</f>
        <v>0</v>
      </c>
      <c r="K312" s="222" t="s">
        <v>21</v>
      </c>
      <c r="L312" s="71"/>
      <c r="M312" s="227" t="s">
        <v>21</v>
      </c>
      <c r="N312" s="228" t="s">
        <v>45</v>
      </c>
      <c r="O312" s="46"/>
      <c r="P312" s="229">
        <f>O312*H312</f>
        <v>0</v>
      </c>
      <c r="Q312" s="229">
        <v>0</v>
      </c>
      <c r="R312" s="229">
        <f>Q312*H312</f>
        <v>0</v>
      </c>
      <c r="S312" s="229">
        <v>0</v>
      </c>
      <c r="T312" s="230">
        <f>S312*H312</f>
        <v>0</v>
      </c>
      <c r="AR312" s="23" t="s">
        <v>224</v>
      </c>
      <c r="AT312" s="23" t="s">
        <v>133</v>
      </c>
      <c r="AU312" s="23" t="s">
        <v>139</v>
      </c>
      <c r="AY312" s="23" t="s">
        <v>131</v>
      </c>
      <c r="BE312" s="231">
        <f>IF(N312="základní",J312,0)</f>
        <v>0</v>
      </c>
      <c r="BF312" s="231">
        <f>IF(N312="snížená",J312,0)</f>
        <v>0</v>
      </c>
      <c r="BG312" s="231">
        <f>IF(N312="zákl. přenesená",J312,0)</f>
        <v>0</v>
      </c>
      <c r="BH312" s="231">
        <f>IF(N312="sníž. přenesená",J312,0)</f>
        <v>0</v>
      </c>
      <c r="BI312" s="231">
        <f>IF(N312="nulová",J312,0)</f>
        <v>0</v>
      </c>
      <c r="BJ312" s="23" t="s">
        <v>139</v>
      </c>
      <c r="BK312" s="231">
        <f>ROUND(I312*H312,2)</f>
        <v>0</v>
      </c>
      <c r="BL312" s="23" t="s">
        <v>224</v>
      </c>
      <c r="BM312" s="23" t="s">
        <v>610</v>
      </c>
    </row>
    <row r="313" s="1" customFormat="1" ht="14.4" customHeight="1">
      <c r="B313" s="45"/>
      <c r="C313" s="220" t="s">
        <v>611</v>
      </c>
      <c r="D313" s="220" t="s">
        <v>133</v>
      </c>
      <c r="E313" s="221" t="s">
        <v>612</v>
      </c>
      <c r="F313" s="222" t="s">
        <v>613</v>
      </c>
      <c r="G313" s="223" t="s">
        <v>349</v>
      </c>
      <c r="H313" s="224">
        <v>4</v>
      </c>
      <c r="I313" s="225"/>
      <c r="J313" s="226">
        <f>ROUND(I313*H313,2)</f>
        <v>0</v>
      </c>
      <c r="K313" s="222" t="s">
        <v>21</v>
      </c>
      <c r="L313" s="71"/>
      <c r="M313" s="227" t="s">
        <v>21</v>
      </c>
      <c r="N313" s="228" t="s">
        <v>45</v>
      </c>
      <c r="O313" s="46"/>
      <c r="P313" s="229">
        <f>O313*H313</f>
        <v>0</v>
      </c>
      <c r="Q313" s="229">
        <v>0</v>
      </c>
      <c r="R313" s="229">
        <f>Q313*H313</f>
        <v>0</v>
      </c>
      <c r="S313" s="229">
        <v>0.0030000000000000001</v>
      </c>
      <c r="T313" s="230">
        <f>S313*H313</f>
        <v>0.012</v>
      </c>
      <c r="AR313" s="23" t="s">
        <v>224</v>
      </c>
      <c r="AT313" s="23" t="s">
        <v>133</v>
      </c>
      <c r="AU313" s="23" t="s">
        <v>139</v>
      </c>
      <c r="AY313" s="23" t="s">
        <v>131</v>
      </c>
      <c r="BE313" s="231">
        <f>IF(N313="základní",J313,0)</f>
        <v>0</v>
      </c>
      <c r="BF313" s="231">
        <f>IF(N313="snížená",J313,0)</f>
        <v>0</v>
      </c>
      <c r="BG313" s="231">
        <f>IF(N313="zákl. přenesená",J313,0)</f>
        <v>0</v>
      </c>
      <c r="BH313" s="231">
        <f>IF(N313="sníž. přenesená",J313,0)</f>
        <v>0</v>
      </c>
      <c r="BI313" s="231">
        <f>IF(N313="nulová",J313,0)</f>
        <v>0</v>
      </c>
      <c r="BJ313" s="23" t="s">
        <v>139</v>
      </c>
      <c r="BK313" s="231">
        <f>ROUND(I313*H313,2)</f>
        <v>0</v>
      </c>
      <c r="BL313" s="23" t="s">
        <v>224</v>
      </c>
      <c r="BM313" s="23" t="s">
        <v>614</v>
      </c>
    </row>
    <row r="314" s="1" customFormat="1" ht="14.4" customHeight="1">
      <c r="B314" s="45"/>
      <c r="C314" s="220" t="s">
        <v>615</v>
      </c>
      <c r="D314" s="220" t="s">
        <v>133</v>
      </c>
      <c r="E314" s="221" t="s">
        <v>616</v>
      </c>
      <c r="F314" s="222" t="s">
        <v>617</v>
      </c>
      <c r="G314" s="223" t="s">
        <v>618</v>
      </c>
      <c r="H314" s="224">
        <v>48</v>
      </c>
      <c r="I314" s="225"/>
      <c r="J314" s="226">
        <f>ROUND(I314*H314,2)</f>
        <v>0</v>
      </c>
      <c r="K314" s="222" t="s">
        <v>21</v>
      </c>
      <c r="L314" s="71"/>
      <c r="M314" s="227" t="s">
        <v>21</v>
      </c>
      <c r="N314" s="228" t="s">
        <v>45</v>
      </c>
      <c r="O314" s="46"/>
      <c r="P314" s="229">
        <f>O314*H314</f>
        <v>0</v>
      </c>
      <c r="Q314" s="229">
        <v>6.9999999999999994E-05</v>
      </c>
      <c r="R314" s="229">
        <f>Q314*H314</f>
        <v>0.0033599999999999997</v>
      </c>
      <c r="S314" s="229">
        <v>0</v>
      </c>
      <c r="T314" s="230">
        <f>S314*H314</f>
        <v>0</v>
      </c>
      <c r="AR314" s="23" t="s">
        <v>224</v>
      </c>
      <c r="AT314" s="23" t="s">
        <v>133</v>
      </c>
      <c r="AU314" s="23" t="s">
        <v>139</v>
      </c>
      <c r="AY314" s="23" t="s">
        <v>131</v>
      </c>
      <c r="BE314" s="231">
        <f>IF(N314="základní",J314,0)</f>
        <v>0</v>
      </c>
      <c r="BF314" s="231">
        <f>IF(N314="snížená",J314,0)</f>
        <v>0</v>
      </c>
      <c r="BG314" s="231">
        <f>IF(N314="zákl. přenesená",J314,0)</f>
        <v>0</v>
      </c>
      <c r="BH314" s="231">
        <f>IF(N314="sníž. přenesená",J314,0)</f>
        <v>0</v>
      </c>
      <c r="BI314" s="231">
        <f>IF(N314="nulová",J314,0)</f>
        <v>0</v>
      </c>
      <c r="BJ314" s="23" t="s">
        <v>139</v>
      </c>
      <c r="BK314" s="231">
        <f>ROUND(I314*H314,2)</f>
        <v>0</v>
      </c>
      <c r="BL314" s="23" t="s">
        <v>224</v>
      </c>
      <c r="BM314" s="23" t="s">
        <v>619</v>
      </c>
    </row>
    <row r="315" s="1" customFormat="1" ht="22.8" customHeight="1">
      <c r="B315" s="45"/>
      <c r="C315" s="220" t="s">
        <v>620</v>
      </c>
      <c r="D315" s="220" t="s">
        <v>133</v>
      </c>
      <c r="E315" s="221" t="s">
        <v>621</v>
      </c>
      <c r="F315" s="222" t="s">
        <v>622</v>
      </c>
      <c r="G315" s="223" t="s">
        <v>164</v>
      </c>
      <c r="H315" s="224">
        <v>326</v>
      </c>
      <c r="I315" s="225"/>
      <c r="J315" s="226">
        <f>ROUND(I315*H315,2)</f>
        <v>0</v>
      </c>
      <c r="K315" s="222" t="s">
        <v>137</v>
      </c>
      <c r="L315" s="71"/>
      <c r="M315" s="227" t="s">
        <v>21</v>
      </c>
      <c r="N315" s="228" t="s">
        <v>45</v>
      </c>
      <c r="O315" s="46"/>
      <c r="P315" s="229">
        <f>O315*H315</f>
        <v>0</v>
      </c>
      <c r="Q315" s="229">
        <v>0</v>
      </c>
      <c r="R315" s="229">
        <f>Q315*H315</f>
        <v>0</v>
      </c>
      <c r="S315" s="229">
        <v>0.001</v>
      </c>
      <c r="T315" s="230">
        <f>S315*H315</f>
        <v>0.32600000000000001</v>
      </c>
      <c r="AR315" s="23" t="s">
        <v>224</v>
      </c>
      <c r="AT315" s="23" t="s">
        <v>133</v>
      </c>
      <c r="AU315" s="23" t="s">
        <v>139</v>
      </c>
      <c r="AY315" s="23" t="s">
        <v>131</v>
      </c>
      <c r="BE315" s="231">
        <f>IF(N315="základní",J315,0)</f>
        <v>0</v>
      </c>
      <c r="BF315" s="231">
        <f>IF(N315="snížená",J315,0)</f>
        <v>0</v>
      </c>
      <c r="BG315" s="231">
        <f>IF(N315="zákl. přenesená",J315,0)</f>
        <v>0</v>
      </c>
      <c r="BH315" s="231">
        <f>IF(N315="sníž. přenesená",J315,0)</f>
        <v>0</v>
      </c>
      <c r="BI315" s="231">
        <f>IF(N315="nulová",J315,0)</f>
        <v>0</v>
      </c>
      <c r="BJ315" s="23" t="s">
        <v>139</v>
      </c>
      <c r="BK315" s="231">
        <f>ROUND(I315*H315,2)</f>
        <v>0</v>
      </c>
      <c r="BL315" s="23" t="s">
        <v>224</v>
      </c>
      <c r="BM315" s="23" t="s">
        <v>623</v>
      </c>
    </row>
    <row r="316" s="1" customFormat="1" ht="22.8" customHeight="1">
      <c r="B316" s="45"/>
      <c r="C316" s="220" t="s">
        <v>624</v>
      </c>
      <c r="D316" s="220" t="s">
        <v>133</v>
      </c>
      <c r="E316" s="221" t="s">
        <v>625</v>
      </c>
      <c r="F316" s="222" t="s">
        <v>626</v>
      </c>
      <c r="G316" s="223" t="s">
        <v>164</v>
      </c>
      <c r="H316" s="224">
        <v>1106</v>
      </c>
      <c r="I316" s="225"/>
      <c r="J316" s="226">
        <f>ROUND(I316*H316,2)</f>
        <v>0</v>
      </c>
      <c r="K316" s="222" t="s">
        <v>137</v>
      </c>
      <c r="L316" s="71"/>
      <c r="M316" s="227" t="s">
        <v>21</v>
      </c>
      <c r="N316" s="228" t="s">
        <v>45</v>
      </c>
      <c r="O316" s="46"/>
      <c r="P316" s="229">
        <f>O316*H316</f>
        <v>0</v>
      </c>
      <c r="Q316" s="229">
        <v>0</v>
      </c>
      <c r="R316" s="229">
        <f>Q316*H316</f>
        <v>0</v>
      </c>
      <c r="S316" s="229">
        <v>0.001</v>
      </c>
      <c r="T316" s="230">
        <f>S316*H316</f>
        <v>1.1060000000000001</v>
      </c>
      <c r="AR316" s="23" t="s">
        <v>224</v>
      </c>
      <c r="AT316" s="23" t="s">
        <v>133</v>
      </c>
      <c r="AU316" s="23" t="s">
        <v>139</v>
      </c>
      <c r="AY316" s="23" t="s">
        <v>131</v>
      </c>
      <c r="BE316" s="231">
        <f>IF(N316="základní",J316,0)</f>
        <v>0</v>
      </c>
      <c r="BF316" s="231">
        <f>IF(N316="snížená",J316,0)</f>
        <v>0</v>
      </c>
      <c r="BG316" s="231">
        <f>IF(N316="zákl. přenesená",J316,0)</f>
        <v>0</v>
      </c>
      <c r="BH316" s="231">
        <f>IF(N316="sníž. přenesená",J316,0)</f>
        <v>0</v>
      </c>
      <c r="BI316" s="231">
        <f>IF(N316="nulová",J316,0)</f>
        <v>0</v>
      </c>
      <c r="BJ316" s="23" t="s">
        <v>139</v>
      </c>
      <c r="BK316" s="231">
        <f>ROUND(I316*H316,2)</f>
        <v>0</v>
      </c>
      <c r="BL316" s="23" t="s">
        <v>224</v>
      </c>
      <c r="BM316" s="23" t="s">
        <v>627</v>
      </c>
    </row>
    <row r="317" s="1" customFormat="1" ht="22.8" customHeight="1">
      <c r="B317" s="45"/>
      <c r="C317" s="220" t="s">
        <v>628</v>
      </c>
      <c r="D317" s="220" t="s">
        <v>133</v>
      </c>
      <c r="E317" s="221" t="s">
        <v>629</v>
      </c>
      <c r="F317" s="222" t="s">
        <v>630</v>
      </c>
      <c r="G317" s="223" t="s">
        <v>478</v>
      </c>
      <c r="H317" s="224">
        <v>0.253</v>
      </c>
      <c r="I317" s="225"/>
      <c r="J317" s="226">
        <f>ROUND(I317*H317,2)</f>
        <v>0</v>
      </c>
      <c r="K317" s="222" t="s">
        <v>137</v>
      </c>
      <c r="L317" s="71"/>
      <c r="M317" s="227" t="s">
        <v>21</v>
      </c>
      <c r="N317" s="228" t="s">
        <v>45</v>
      </c>
      <c r="O317" s="46"/>
      <c r="P317" s="229">
        <f>O317*H317</f>
        <v>0</v>
      </c>
      <c r="Q317" s="229">
        <v>0</v>
      </c>
      <c r="R317" s="229">
        <f>Q317*H317</f>
        <v>0</v>
      </c>
      <c r="S317" s="229">
        <v>0</v>
      </c>
      <c r="T317" s="230">
        <f>S317*H317</f>
        <v>0</v>
      </c>
      <c r="AR317" s="23" t="s">
        <v>224</v>
      </c>
      <c r="AT317" s="23" t="s">
        <v>133</v>
      </c>
      <c r="AU317" s="23" t="s">
        <v>139</v>
      </c>
      <c r="AY317" s="23" t="s">
        <v>131</v>
      </c>
      <c r="BE317" s="231">
        <f>IF(N317="základní",J317,0)</f>
        <v>0</v>
      </c>
      <c r="BF317" s="231">
        <f>IF(N317="snížená",J317,0)</f>
        <v>0</v>
      </c>
      <c r="BG317" s="231">
        <f>IF(N317="zákl. přenesená",J317,0)</f>
        <v>0</v>
      </c>
      <c r="BH317" s="231">
        <f>IF(N317="sníž. přenesená",J317,0)</f>
        <v>0</v>
      </c>
      <c r="BI317" s="231">
        <f>IF(N317="nulová",J317,0)</f>
        <v>0</v>
      </c>
      <c r="BJ317" s="23" t="s">
        <v>139</v>
      </c>
      <c r="BK317" s="231">
        <f>ROUND(I317*H317,2)</f>
        <v>0</v>
      </c>
      <c r="BL317" s="23" t="s">
        <v>224</v>
      </c>
      <c r="BM317" s="23" t="s">
        <v>631</v>
      </c>
    </row>
    <row r="318" s="10" customFormat="1" ht="29.88" customHeight="1">
      <c r="B318" s="204"/>
      <c r="C318" s="205"/>
      <c r="D318" s="206" t="s">
        <v>72</v>
      </c>
      <c r="E318" s="218" t="s">
        <v>632</v>
      </c>
      <c r="F318" s="218" t="s">
        <v>633</v>
      </c>
      <c r="G318" s="205"/>
      <c r="H318" s="205"/>
      <c r="I318" s="208"/>
      <c r="J318" s="219">
        <f>BK318</f>
        <v>0</v>
      </c>
      <c r="K318" s="205"/>
      <c r="L318" s="210"/>
      <c r="M318" s="211"/>
      <c r="N318" s="212"/>
      <c r="O318" s="212"/>
      <c r="P318" s="213">
        <f>SUM(P319:P325)</f>
        <v>0</v>
      </c>
      <c r="Q318" s="212"/>
      <c r="R318" s="213">
        <f>SUM(R319:R325)</f>
        <v>9.8837469999999996</v>
      </c>
      <c r="S318" s="212"/>
      <c r="T318" s="214">
        <f>SUM(T319:T325)</f>
        <v>0</v>
      </c>
      <c r="AR318" s="215" t="s">
        <v>139</v>
      </c>
      <c r="AT318" s="216" t="s">
        <v>72</v>
      </c>
      <c r="AU318" s="216" t="s">
        <v>81</v>
      </c>
      <c r="AY318" s="215" t="s">
        <v>131</v>
      </c>
      <c r="BK318" s="217">
        <f>SUM(BK319:BK325)</f>
        <v>0</v>
      </c>
    </row>
    <row r="319" s="1" customFormat="1" ht="22.8" customHeight="1">
      <c r="B319" s="45"/>
      <c r="C319" s="220" t="s">
        <v>634</v>
      </c>
      <c r="D319" s="220" t="s">
        <v>133</v>
      </c>
      <c r="E319" s="221" t="s">
        <v>635</v>
      </c>
      <c r="F319" s="222" t="s">
        <v>636</v>
      </c>
      <c r="G319" s="223" t="s">
        <v>136</v>
      </c>
      <c r="H319" s="224">
        <v>175.40000000000001</v>
      </c>
      <c r="I319" s="225"/>
      <c r="J319" s="226">
        <f>ROUND(I319*H319,2)</f>
        <v>0</v>
      </c>
      <c r="K319" s="222" t="s">
        <v>137</v>
      </c>
      <c r="L319" s="71"/>
      <c r="M319" s="227" t="s">
        <v>21</v>
      </c>
      <c r="N319" s="228" t="s">
        <v>45</v>
      </c>
      <c r="O319" s="46"/>
      <c r="P319" s="229">
        <f>O319*H319</f>
        <v>0</v>
      </c>
      <c r="Q319" s="229">
        <v>0.0032000000000000002</v>
      </c>
      <c r="R319" s="229">
        <f>Q319*H319</f>
        <v>0.56128</v>
      </c>
      <c r="S319" s="229">
        <v>0</v>
      </c>
      <c r="T319" s="230">
        <f>S319*H319</f>
        <v>0</v>
      </c>
      <c r="AR319" s="23" t="s">
        <v>224</v>
      </c>
      <c r="AT319" s="23" t="s">
        <v>133</v>
      </c>
      <c r="AU319" s="23" t="s">
        <v>139</v>
      </c>
      <c r="AY319" s="23" t="s">
        <v>131</v>
      </c>
      <c r="BE319" s="231">
        <f>IF(N319="základní",J319,0)</f>
        <v>0</v>
      </c>
      <c r="BF319" s="231">
        <f>IF(N319="snížená",J319,0)</f>
        <v>0</v>
      </c>
      <c r="BG319" s="231">
        <f>IF(N319="zákl. přenesená",J319,0)</f>
        <v>0</v>
      </c>
      <c r="BH319" s="231">
        <f>IF(N319="sníž. přenesená",J319,0)</f>
        <v>0</v>
      </c>
      <c r="BI319" s="231">
        <f>IF(N319="nulová",J319,0)</f>
        <v>0</v>
      </c>
      <c r="BJ319" s="23" t="s">
        <v>139</v>
      </c>
      <c r="BK319" s="231">
        <f>ROUND(I319*H319,2)</f>
        <v>0</v>
      </c>
      <c r="BL319" s="23" t="s">
        <v>224</v>
      </c>
      <c r="BM319" s="23" t="s">
        <v>637</v>
      </c>
    </row>
    <row r="320" s="11" customFormat="1">
      <c r="B320" s="232"/>
      <c r="C320" s="233"/>
      <c r="D320" s="234" t="s">
        <v>141</v>
      </c>
      <c r="E320" s="235" t="s">
        <v>21</v>
      </c>
      <c r="F320" s="236" t="s">
        <v>638</v>
      </c>
      <c r="G320" s="233"/>
      <c r="H320" s="237">
        <v>175.40000000000001</v>
      </c>
      <c r="I320" s="238"/>
      <c r="J320" s="233"/>
      <c r="K320" s="233"/>
      <c r="L320" s="239"/>
      <c r="M320" s="240"/>
      <c r="N320" s="241"/>
      <c r="O320" s="241"/>
      <c r="P320" s="241"/>
      <c r="Q320" s="241"/>
      <c r="R320" s="241"/>
      <c r="S320" s="241"/>
      <c r="T320" s="242"/>
      <c r="AT320" s="243" t="s">
        <v>141</v>
      </c>
      <c r="AU320" s="243" t="s">
        <v>139</v>
      </c>
      <c r="AV320" s="11" t="s">
        <v>139</v>
      </c>
      <c r="AW320" s="11" t="s">
        <v>36</v>
      </c>
      <c r="AX320" s="11" t="s">
        <v>81</v>
      </c>
      <c r="AY320" s="243" t="s">
        <v>131</v>
      </c>
    </row>
    <row r="321" s="1" customFormat="1" ht="14.4" customHeight="1">
      <c r="B321" s="45"/>
      <c r="C321" s="244" t="s">
        <v>639</v>
      </c>
      <c r="D321" s="244" t="s">
        <v>161</v>
      </c>
      <c r="E321" s="245" t="s">
        <v>640</v>
      </c>
      <c r="F321" s="246" t="s">
        <v>641</v>
      </c>
      <c r="G321" s="247" t="s">
        <v>136</v>
      </c>
      <c r="H321" s="248">
        <v>192.94</v>
      </c>
      <c r="I321" s="249"/>
      <c r="J321" s="250">
        <f>ROUND(I321*H321,2)</f>
        <v>0</v>
      </c>
      <c r="K321" s="246" t="s">
        <v>21</v>
      </c>
      <c r="L321" s="251"/>
      <c r="M321" s="252" t="s">
        <v>21</v>
      </c>
      <c r="N321" s="253" t="s">
        <v>45</v>
      </c>
      <c r="O321" s="46"/>
      <c r="P321" s="229">
        <f>O321*H321</f>
        <v>0</v>
      </c>
      <c r="Q321" s="229">
        <v>0.048000000000000001</v>
      </c>
      <c r="R321" s="229">
        <f>Q321*H321</f>
        <v>9.26112</v>
      </c>
      <c r="S321" s="229">
        <v>0</v>
      </c>
      <c r="T321" s="230">
        <f>S321*H321</f>
        <v>0</v>
      </c>
      <c r="AR321" s="23" t="s">
        <v>314</v>
      </c>
      <c r="AT321" s="23" t="s">
        <v>161</v>
      </c>
      <c r="AU321" s="23" t="s">
        <v>139</v>
      </c>
      <c r="AY321" s="23" t="s">
        <v>131</v>
      </c>
      <c r="BE321" s="231">
        <f>IF(N321="základní",J321,0)</f>
        <v>0</v>
      </c>
      <c r="BF321" s="231">
        <f>IF(N321="snížená",J321,0)</f>
        <v>0</v>
      </c>
      <c r="BG321" s="231">
        <f>IF(N321="zákl. přenesená",J321,0)</f>
        <v>0</v>
      </c>
      <c r="BH321" s="231">
        <f>IF(N321="sníž. přenesená",J321,0)</f>
        <v>0</v>
      </c>
      <c r="BI321" s="231">
        <f>IF(N321="nulová",J321,0)</f>
        <v>0</v>
      </c>
      <c r="BJ321" s="23" t="s">
        <v>139</v>
      </c>
      <c r="BK321" s="231">
        <f>ROUND(I321*H321,2)</f>
        <v>0</v>
      </c>
      <c r="BL321" s="23" t="s">
        <v>224</v>
      </c>
      <c r="BM321" s="23" t="s">
        <v>642</v>
      </c>
    </row>
    <row r="322" s="11" customFormat="1">
      <c r="B322" s="232"/>
      <c r="C322" s="233"/>
      <c r="D322" s="234" t="s">
        <v>141</v>
      </c>
      <c r="E322" s="233"/>
      <c r="F322" s="236" t="s">
        <v>643</v>
      </c>
      <c r="G322" s="233"/>
      <c r="H322" s="237">
        <v>192.94</v>
      </c>
      <c r="I322" s="238"/>
      <c r="J322" s="233"/>
      <c r="K322" s="233"/>
      <c r="L322" s="239"/>
      <c r="M322" s="240"/>
      <c r="N322" s="241"/>
      <c r="O322" s="241"/>
      <c r="P322" s="241"/>
      <c r="Q322" s="241"/>
      <c r="R322" s="241"/>
      <c r="S322" s="241"/>
      <c r="T322" s="242"/>
      <c r="AT322" s="243" t="s">
        <v>141</v>
      </c>
      <c r="AU322" s="243" t="s">
        <v>139</v>
      </c>
      <c r="AV322" s="11" t="s">
        <v>139</v>
      </c>
      <c r="AW322" s="11" t="s">
        <v>6</v>
      </c>
      <c r="AX322" s="11" t="s">
        <v>81</v>
      </c>
      <c r="AY322" s="243" t="s">
        <v>131</v>
      </c>
    </row>
    <row r="323" s="1" customFormat="1" ht="14.4" customHeight="1">
      <c r="B323" s="45"/>
      <c r="C323" s="244" t="s">
        <v>644</v>
      </c>
      <c r="D323" s="244" t="s">
        <v>161</v>
      </c>
      <c r="E323" s="245" t="s">
        <v>645</v>
      </c>
      <c r="F323" s="246" t="s">
        <v>646</v>
      </c>
      <c r="G323" s="247" t="s">
        <v>164</v>
      </c>
      <c r="H323" s="248">
        <v>61.347000000000001</v>
      </c>
      <c r="I323" s="249"/>
      <c r="J323" s="250">
        <f>ROUND(I323*H323,2)</f>
        <v>0</v>
      </c>
      <c r="K323" s="246" t="s">
        <v>137</v>
      </c>
      <c r="L323" s="251"/>
      <c r="M323" s="252" t="s">
        <v>21</v>
      </c>
      <c r="N323" s="253" t="s">
        <v>45</v>
      </c>
      <c r="O323" s="46"/>
      <c r="P323" s="229">
        <f>O323*H323</f>
        <v>0</v>
      </c>
      <c r="Q323" s="229">
        <v>0.001</v>
      </c>
      <c r="R323" s="229">
        <f>Q323*H323</f>
        <v>0.061347000000000006</v>
      </c>
      <c r="S323" s="229">
        <v>0</v>
      </c>
      <c r="T323" s="230">
        <f>S323*H323</f>
        <v>0</v>
      </c>
      <c r="AR323" s="23" t="s">
        <v>314</v>
      </c>
      <c r="AT323" s="23" t="s">
        <v>161</v>
      </c>
      <c r="AU323" s="23" t="s">
        <v>139</v>
      </c>
      <c r="AY323" s="23" t="s">
        <v>131</v>
      </c>
      <c r="BE323" s="231">
        <f>IF(N323="základní",J323,0)</f>
        <v>0</v>
      </c>
      <c r="BF323" s="231">
        <f>IF(N323="snížená",J323,0)</f>
        <v>0</v>
      </c>
      <c r="BG323" s="231">
        <f>IF(N323="zákl. přenesená",J323,0)</f>
        <v>0</v>
      </c>
      <c r="BH323" s="231">
        <f>IF(N323="sníž. přenesená",J323,0)</f>
        <v>0</v>
      </c>
      <c r="BI323" s="231">
        <f>IF(N323="nulová",J323,0)</f>
        <v>0</v>
      </c>
      <c r="BJ323" s="23" t="s">
        <v>139</v>
      </c>
      <c r="BK323" s="231">
        <f>ROUND(I323*H323,2)</f>
        <v>0</v>
      </c>
      <c r="BL323" s="23" t="s">
        <v>224</v>
      </c>
      <c r="BM323" s="23" t="s">
        <v>647</v>
      </c>
    </row>
    <row r="324" s="11" customFormat="1">
      <c r="B324" s="232"/>
      <c r="C324" s="233"/>
      <c r="D324" s="234" t="s">
        <v>141</v>
      </c>
      <c r="E324" s="233"/>
      <c r="F324" s="236" t="s">
        <v>648</v>
      </c>
      <c r="G324" s="233"/>
      <c r="H324" s="237">
        <v>61.347000000000001</v>
      </c>
      <c r="I324" s="238"/>
      <c r="J324" s="233"/>
      <c r="K324" s="233"/>
      <c r="L324" s="239"/>
      <c r="M324" s="240"/>
      <c r="N324" s="241"/>
      <c r="O324" s="241"/>
      <c r="P324" s="241"/>
      <c r="Q324" s="241"/>
      <c r="R324" s="241"/>
      <c r="S324" s="241"/>
      <c r="T324" s="242"/>
      <c r="AT324" s="243" t="s">
        <v>141</v>
      </c>
      <c r="AU324" s="243" t="s">
        <v>139</v>
      </c>
      <c r="AV324" s="11" t="s">
        <v>139</v>
      </c>
      <c r="AW324" s="11" t="s">
        <v>6</v>
      </c>
      <c r="AX324" s="11" t="s">
        <v>81</v>
      </c>
      <c r="AY324" s="243" t="s">
        <v>131</v>
      </c>
    </row>
    <row r="325" s="1" customFormat="1" ht="22.8" customHeight="1">
      <c r="B325" s="45"/>
      <c r="C325" s="220" t="s">
        <v>649</v>
      </c>
      <c r="D325" s="220" t="s">
        <v>133</v>
      </c>
      <c r="E325" s="221" t="s">
        <v>650</v>
      </c>
      <c r="F325" s="222" t="s">
        <v>651</v>
      </c>
      <c r="G325" s="223" t="s">
        <v>478</v>
      </c>
      <c r="H325" s="224">
        <v>9.8840000000000003</v>
      </c>
      <c r="I325" s="225"/>
      <c r="J325" s="226">
        <f>ROUND(I325*H325,2)</f>
        <v>0</v>
      </c>
      <c r="K325" s="222" t="s">
        <v>137</v>
      </c>
      <c r="L325" s="71"/>
      <c r="M325" s="227" t="s">
        <v>21</v>
      </c>
      <c r="N325" s="228" t="s">
        <v>45</v>
      </c>
      <c r="O325" s="46"/>
      <c r="P325" s="229">
        <f>O325*H325</f>
        <v>0</v>
      </c>
      <c r="Q325" s="229">
        <v>0</v>
      </c>
      <c r="R325" s="229">
        <f>Q325*H325</f>
        <v>0</v>
      </c>
      <c r="S325" s="229">
        <v>0</v>
      </c>
      <c r="T325" s="230">
        <f>S325*H325</f>
        <v>0</v>
      </c>
      <c r="AR325" s="23" t="s">
        <v>224</v>
      </c>
      <c r="AT325" s="23" t="s">
        <v>133</v>
      </c>
      <c r="AU325" s="23" t="s">
        <v>139</v>
      </c>
      <c r="AY325" s="23" t="s">
        <v>131</v>
      </c>
      <c r="BE325" s="231">
        <f>IF(N325="základní",J325,0)</f>
        <v>0</v>
      </c>
      <c r="BF325" s="231">
        <f>IF(N325="snížená",J325,0)</f>
        <v>0</v>
      </c>
      <c r="BG325" s="231">
        <f>IF(N325="zákl. přenesená",J325,0)</f>
        <v>0</v>
      </c>
      <c r="BH325" s="231">
        <f>IF(N325="sníž. přenesená",J325,0)</f>
        <v>0</v>
      </c>
      <c r="BI325" s="231">
        <f>IF(N325="nulová",J325,0)</f>
        <v>0</v>
      </c>
      <c r="BJ325" s="23" t="s">
        <v>139</v>
      </c>
      <c r="BK325" s="231">
        <f>ROUND(I325*H325,2)</f>
        <v>0</v>
      </c>
      <c r="BL325" s="23" t="s">
        <v>224</v>
      </c>
      <c r="BM325" s="23" t="s">
        <v>652</v>
      </c>
    </row>
    <row r="326" s="10" customFormat="1" ht="29.88" customHeight="1">
      <c r="B326" s="204"/>
      <c r="C326" s="205"/>
      <c r="D326" s="206" t="s">
        <v>72</v>
      </c>
      <c r="E326" s="218" t="s">
        <v>653</v>
      </c>
      <c r="F326" s="218" t="s">
        <v>654</v>
      </c>
      <c r="G326" s="205"/>
      <c r="H326" s="205"/>
      <c r="I326" s="208"/>
      <c r="J326" s="219">
        <f>BK326</f>
        <v>0</v>
      </c>
      <c r="K326" s="205"/>
      <c r="L326" s="210"/>
      <c r="M326" s="211"/>
      <c r="N326" s="212"/>
      <c r="O326" s="212"/>
      <c r="P326" s="213">
        <f>SUM(P327:P330)</f>
        <v>0</v>
      </c>
      <c r="Q326" s="212"/>
      <c r="R326" s="213">
        <f>SUM(R327:R330)</f>
        <v>0.05615676</v>
      </c>
      <c r="S326" s="212"/>
      <c r="T326" s="214">
        <f>SUM(T327:T330)</f>
        <v>0</v>
      </c>
      <c r="AR326" s="215" t="s">
        <v>139</v>
      </c>
      <c r="AT326" s="216" t="s">
        <v>72</v>
      </c>
      <c r="AU326" s="216" t="s">
        <v>81</v>
      </c>
      <c r="AY326" s="215" t="s">
        <v>131</v>
      </c>
      <c r="BK326" s="217">
        <f>SUM(BK327:BK330)</f>
        <v>0</v>
      </c>
    </row>
    <row r="327" s="1" customFormat="1" ht="14.4" customHeight="1">
      <c r="B327" s="45"/>
      <c r="C327" s="220" t="s">
        <v>655</v>
      </c>
      <c r="D327" s="220" t="s">
        <v>133</v>
      </c>
      <c r="E327" s="221" t="s">
        <v>656</v>
      </c>
      <c r="F327" s="222" t="s">
        <v>657</v>
      </c>
      <c r="G327" s="223" t="s">
        <v>136</v>
      </c>
      <c r="H327" s="224">
        <v>170.172</v>
      </c>
      <c r="I327" s="225"/>
      <c r="J327" s="226">
        <f>ROUND(I327*H327,2)</f>
        <v>0</v>
      </c>
      <c r="K327" s="222" t="s">
        <v>137</v>
      </c>
      <c r="L327" s="71"/>
      <c r="M327" s="227" t="s">
        <v>21</v>
      </c>
      <c r="N327" s="228" t="s">
        <v>45</v>
      </c>
      <c r="O327" s="46"/>
      <c r="P327" s="229">
        <f>O327*H327</f>
        <v>0</v>
      </c>
      <c r="Q327" s="229">
        <v>6.9999999999999994E-05</v>
      </c>
      <c r="R327" s="229">
        <f>Q327*H327</f>
        <v>0.011912039999999999</v>
      </c>
      <c r="S327" s="229">
        <v>0</v>
      </c>
      <c r="T327" s="230">
        <f>S327*H327</f>
        <v>0</v>
      </c>
      <c r="AR327" s="23" t="s">
        <v>224</v>
      </c>
      <c r="AT327" s="23" t="s">
        <v>133</v>
      </c>
      <c r="AU327" s="23" t="s">
        <v>139</v>
      </c>
      <c r="AY327" s="23" t="s">
        <v>131</v>
      </c>
      <c r="BE327" s="231">
        <f>IF(N327="základní",J327,0)</f>
        <v>0</v>
      </c>
      <c r="BF327" s="231">
        <f>IF(N327="snížená",J327,0)</f>
        <v>0</v>
      </c>
      <c r="BG327" s="231">
        <f>IF(N327="zákl. přenesená",J327,0)</f>
        <v>0</v>
      </c>
      <c r="BH327" s="231">
        <f>IF(N327="sníž. přenesená",J327,0)</f>
        <v>0</v>
      </c>
      <c r="BI327" s="231">
        <f>IF(N327="nulová",J327,0)</f>
        <v>0</v>
      </c>
      <c r="BJ327" s="23" t="s">
        <v>139</v>
      </c>
      <c r="BK327" s="231">
        <f>ROUND(I327*H327,2)</f>
        <v>0</v>
      </c>
      <c r="BL327" s="23" t="s">
        <v>224</v>
      </c>
      <c r="BM327" s="23" t="s">
        <v>658</v>
      </c>
    </row>
    <row r="328" s="11" customFormat="1">
      <c r="B328" s="232"/>
      <c r="C328" s="233"/>
      <c r="D328" s="234" t="s">
        <v>141</v>
      </c>
      <c r="E328" s="235" t="s">
        <v>21</v>
      </c>
      <c r="F328" s="236" t="s">
        <v>659</v>
      </c>
      <c r="G328" s="233"/>
      <c r="H328" s="237">
        <v>170.172</v>
      </c>
      <c r="I328" s="238"/>
      <c r="J328" s="233"/>
      <c r="K328" s="233"/>
      <c r="L328" s="239"/>
      <c r="M328" s="240"/>
      <c r="N328" s="241"/>
      <c r="O328" s="241"/>
      <c r="P328" s="241"/>
      <c r="Q328" s="241"/>
      <c r="R328" s="241"/>
      <c r="S328" s="241"/>
      <c r="T328" s="242"/>
      <c r="AT328" s="243" t="s">
        <v>141</v>
      </c>
      <c r="AU328" s="243" t="s">
        <v>139</v>
      </c>
      <c r="AV328" s="11" t="s">
        <v>139</v>
      </c>
      <c r="AW328" s="11" t="s">
        <v>36</v>
      </c>
      <c r="AX328" s="11" t="s">
        <v>81</v>
      </c>
      <c r="AY328" s="243" t="s">
        <v>131</v>
      </c>
    </row>
    <row r="329" s="1" customFormat="1" ht="14.4" customHeight="1">
      <c r="B329" s="45"/>
      <c r="C329" s="220" t="s">
        <v>660</v>
      </c>
      <c r="D329" s="220" t="s">
        <v>133</v>
      </c>
      <c r="E329" s="221" t="s">
        <v>661</v>
      </c>
      <c r="F329" s="222" t="s">
        <v>662</v>
      </c>
      <c r="G329" s="223" t="s">
        <v>136</v>
      </c>
      <c r="H329" s="224">
        <v>170.172</v>
      </c>
      <c r="I329" s="225"/>
      <c r="J329" s="226">
        <f>ROUND(I329*H329,2)</f>
        <v>0</v>
      </c>
      <c r="K329" s="222" t="s">
        <v>137</v>
      </c>
      <c r="L329" s="71"/>
      <c r="M329" s="227" t="s">
        <v>21</v>
      </c>
      <c r="N329" s="228" t="s">
        <v>45</v>
      </c>
      <c r="O329" s="46"/>
      <c r="P329" s="229">
        <f>O329*H329</f>
        <v>0</v>
      </c>
      <c r="Q329" s="229">
        <v>0.00013999999999999999</v>
      </c>
      <c r="R329" s="229">
        <f>Q329*H329</f>
        <v>0.023824079999999997</v>
      </c>
      <c r="S329" s="229">
        <v>0</v>
      </c>
      <c r="T329" s="230">
        <f>S329*H329</f>
        <v>0</v>
      </c>
      <c r="AR329" s="23" t="s">
        <v>224</v>
      </c>
      <c r="AT329" s="23" t="s">
        <v>133</v>
      </c>
      <c r="AU329" s="23" t="s">
        <v>139</v>
      </c>
      <c r="AY329" s="23" t="s">
        <v>131</v>
      </c>
      <c r="BE329" s="231">
        <f>IF(N329="základní",J329,0)</f>
        <v>0</v>
      </c>
      <c r="BF329" s="231">
        <f>IF(N329="snížená",J329,0)</f>
        <v>0</v>
      </c>
      <c r="BG329" s="231">
        <f>IF(N329="zákl. přenesená",J329,0)</f>
        <v>0</v>
      </c>
      <c r="BH329" s="231">
        <f>IF(N329="sníž. přenesená",J329,0)</f>
        <v>0</v>
      </c>
      <c r="BI329" s="231">
        <f>IF(N329="nulová",J329,0)</f>
        <v>0</v>
      </c>
      <c r="BJ329" s="23" t="s">
        <v>139</v>
      </c>
      <c r="BK329" s="231">
        <f>ROUND(I329*H329,2)</f>
        <v>0</v>
      </c>
      <c r="BL329" s="23" t="s">
        <v>224</v>
      </c>
      <c r="BM329" s="23" t="s">
        <v>663</v>
      </c>
    </row>
    <row r="330" s="1" customFormat="1" ht="22.8" customHeight="1">
      <c r="B330" s="45"/>
      <c r="C330" s="220" t="s">
        <v>664</v>
      </c>
      <c r="D330" s="220" t="s">
        <v>133</v>
      </c>
      <c r="E330" s="221" t="s">
        <v>665</v>
      </c>
      <c r="F330" s="222" t="s">
        <v>666</v>
      </c>
      <c r="G330" s="223" t="s">
        <v>136</v>
      </c>
      <c r="H330" s="224">
        <v>170.172</v>
      </c>
      <c r="I330" s="225"/>
      <c r="J330" s="226">
        <f>ROUND(I330*H330,2)</f>
        <v>0</v>
      </c>
      <c r="K330" s="222" t="s">
        <v>137</v>
      </c>
      <c r="L330" s="71"/>
      <c r="M330" s="227" t="s">
        <v>21</v>
      </c>
      <c r="N330" s="228" t="s">
        <v>45</v>
      </c>
      <c r="O330" s="46"/>
      <c r="P330" s="229">
        <f>O330*H330</f>
        <v>0</v>
      </c>
      <c r="Q330" s="229">
        <v>0.00012</v>
      </c>
      <c r="R330" s="229">
        <f>Q330*H330</f>
        <v>0.02042064</v>
      </c>
      <c r="S330" s="229">
        <v>0</v>
      </c>
      <c r="T330" s="230">
        <f>S330*H330</f>
        <v>0</v>
      </c>
      <c r="AR330" s="23" t="s">
        <v>224</v>
      </c>
      <c r="AT330" s="23" t="s">
        <v>133</v>
      </c>
      <c r="AU330" s="23" t="s">
        <v>139</v>
      </c>
      <c r="AY330" s="23" t="s">
        <v>131</v>
      </c>
      <c r="BE330" s="231">
        <f>IF(N330="základní",J330,0)</f>
        <v>0</v>
      </c>
      <c r="BF330" s="231">
        <f>IF(N330="snížená",J330,0)</f>
        <v>0</v>
      </c>
      <c r="BG330" s="231">
        <f>IF(N330="zákl. přenesená",J330,0)</f>
        <v>0</v>
      </c>
      <c r="BH330" s="231">
        <f>IF(N330="sníž. přenesená",J330,0)</f>
        <v>0</v>
      </c>
      <c r="BI330" s="231">
        <f>IF(N330="nulová",J330,0)</f>
        <v>0</v>
      </c>
      <c r="BJ330" s="23" t="s">
        <v>139</v>
      </c>
      <c r="BK330" s="231">
        <f>ROUND(I330*H330,2)</f>
        <v>0</v>
      </c>
      <c r="BL330" s="23" t="s">
        <v>224</v>
      </c>
      <c r="BM330" s="23" t="s">
        <v>667</v>
      </c>
    </row>
    <row r="331" s="10" customFormat="1" ht="29.88" customHeight="1">
      <c r="B331" s="204"/>
      <c r="C331" s="205"/>
      <c r="D331" s="206" t="s">
        <v>72</v>
      </c>
      <c r="E331" s="218" t="s">
        <v>668</v>
      </c>
      <c r="F331" s="218" t="s">
        <v>669</v>
      </c>
      <c r="G331" s="205"/>
      <c r="H331" s="205"/>
      <c r="I331" s="208"/>
      <c r="J331" s="219">
        <f>BK331</f>
        <v>0</v>
      </c>
      <c r="K331" s="205"/>
      <c r="L331" s="210"/>
      <c r="M331" s="211"/>
      <c r="N331" s="212"/>
      <c r="O331" s="212"/>
      <c r="P331" s="213">
        <f>SUM(P332:P333)</f>
        <v>0</v>
      </c>
      <c r="Q331" s="212"/>
      <c r="R331" s="213">
        <f>SUM(R332:R333)</f>
        <v>0.016077600000000001</v>
      </c>
      <c r="S331" s="212"/>
      <c r="T331" s="214">
        <f>SUM(T332:T333)</f>
        <v>0</v>
      </c>
      <c r="AR331" s="215" t="s">
        <v>139</v>
      </c>
      <c r="AT331" s="216" t="s">
        <v>72</v>
      </c>
      <c r="AU331" s="216" t="s">
        <v>81</v>
      </c>
      <c r="AY331" s="215" t="s">
        <v>131</v>
      </c>
      <c r="BK331" s="217">
        <f>SUM(BK332:BK333)</f>
        <v>0</v>
      </c>
    </row>
    <row r="332" s="1" customFormat="1" ht="14.4" customHeight="1">
      <c r="B332" s="45"/>
      <c r="C332" s="220" t="s">
        <v>670</v>
      </c>
      <c r="D332" s="220" t="s">
        <v>133</v>
      </c>
      <c r="E332" s="221" t="s">
        <v>671</v>
      </c>
      <c r="F332" s="222" t="s">
        <v>672</v>
      </c>
      <c r="G332" s="223" t="s">
        <v>136</v>
      </c>
      <c r="H332" s="224">
        <v>48.719999999999999</v>
      </c>
      <c r="I332" s="225"/>
      <c r="J332" s="226">
        <f>ROUND(I332*H332,2)</f>
        <v>0</v>
      </c>
      <c r="K332" s="222" t="s">
        <v>137</v>
      </c>
      <c r="L332" s="71"/>
      <c r="M332" s="227" t="s">
        <v>21</v>
      </c>
      <c r="N332" s="228" t="s">
        <v>45</v>
      </c>
      <c r="O332" s="46"/>
      <c r="P332" s="229">
        <f>O332*H332</f>
        <v>0</v>
      </c>
      <c r="Q332" s="229">
        <v>0.00033</v>
      </c>
      <c r="R332" s="229">
        <f>Q332*H332</f>
        <v>0.016077600000000001</v>
      </c>
      <c r="S332" s="229">
        <v>0</v>
      </c>
      <c r="T332" s="230">
        <f>S332*H332</f>
        <v>0</v>
      </c>
      <c r="AR332" s="23" t="s">
        <v>224</v>
      </c>
      <c r="AT332" s="23" t="s">
        <v>133</v>
      </c>
      <c r="AU332" s="23" t="s">
        <v>139</v>
      </c>
      <c r="AY332" s="23" t="s">
        <v>131</v>
      </c>
      <c r="BE332" s="231">
        <f>IF(N332="základní",J332,0)</f>
        <v>0</v>
      </c>
      <c r="BF332" s="231">
        <f>IF(N332="snížená",J332,0)</f>
        <v>0</v>
      </c>
      <c r="BG332" s="231">
        <f>IF(N332="zákl. přenesená",J332,0)</f>
        <v>0</v>
      </c>
      <c r="BH332" s="231">
        <f>IF(N332="sníž. přenesená",J332,0)</f>
        <v>0</v>
      </c>
      <c r="BI332" s="231">
        <f>IF(N332="nulová",J332,0)</f>
        <v>0</v>
      </c>
      <c r="BJ332" s="23" t="s">
        <v>139</v>
      </c>
      <c r="BK332" s="231">
        <f>ROUND(I332*H332,2)</f>
        <v>0</v>
      </c>
      <c r="BL332" s="23" t="s">
        <v>224</v>
      </c>
      <c r="BM332" s="23" t="s">
        <v>673</v>
      </c>
    </row>
    <row r="333" s="11" customFormat="1">
      <c r="B333" s="232"/>
      <c r="C333" s="233"/>
      <c r="D333" s="234" t="s">
        <v>141</v>
      </c>
      <c r="E333" s="235" t="s">
        <v>21</v>
      </c>
      <c r="F333" s="236" t="s">
        <v>674</v>
      </c>
      <c r="G333" s="233"/>
      <c r="H333" s="237">
        <v>48.719999999999999</v>
      </c>
      <c r="I333" s="238"/>
      <c r="J333" s="233"/>
      <c r="K333" s="233"/>
      <c r="L333" s="239"/>
      <c r="M333" s="275"/>
      <c r="N333" s="276"/>
      <c r="O333" s="276"/>
      <c r="P333" s="276"/>
      <c r="Q333" s="276"/>
      <c r="R333" s="276"/>
      <c r="S333" s="276"/>
      <c r="T333" s="277"/>
      <c r="AT333" s="243" t="s">
        <v>141</v>
      </c>
      <c r="AU333" s="243" t="s">
        <v>139</v>
      </c>
      <c r="AV333" s="11" t="s">
        <v>139</v>
      </c>
      <c r="AW333" s="11" t="s">
        <v>36</v>
      </c>
      <c r="AX333" s="11" t="s">
        <v>81</v>
      </c>
      <c r="AY333" s="243" t="s">
        <v>131</v>
      </c>
    </row>
    <row r="334" s="1" customFormat="1" ht="6.96" customHeight="1">
      <c r="B334" s="66"/>
      <c r="C334" s="67"/>
      <c r="D334" s="67"/>
      <c r="E334" s="67"/>
      <c r="F334" s="67"/>
      <c r="G334" s="67"/>
      <c r="H334" s="67"/>
      <c r="I334" s="165"/>
      <c r="J334" s="67"/>
      <c r="K334" s="67"/>
      <c r="L334" s="71"/>
    </row>
  </sheetData>
  <sheetProtection sheet="1" autoFilter="0" formatColumns="0" formatRows="0" objects="1" scenarios="1" spinCount="100000" saltValue="YHVp/Pu93UN+1tQweqVpR1f3ts/s+yeFtoNQ1DV2j7uPTobs2X2bGaw6EpMYuzFqv+4TW3ABjW12QogGfsE5Zw==" hashValue="Rfl81fvmquR92IOmQ4Vs6FjiOXVhKu5NOJnp//6ehXcJNb3SOJl3NZQIWV+kcVvjE5yyHNOV/CTickDlMoXUWQ==" algorithmName="SHA-512" password="CC35"/>
  <autoFilter ref="C91:K333"/>
  <mergeCells count="10">
    <mergeCell ref="E7:H7"/>
    <mergeCell ref="E9:H9"/>
    <mergeCell ref="E24:H24"/>
    <mergeCell ref="E45:H45"/>
    <mergeCell ref="E47:H47"/>
    <mergeCell ref="J51:J52"/>
    <mergeCell ref="E82:H82"/>
    <mergeCell ref="E84:H84"/>
    <mergeCell ref="G1:H1"/>
    <mergeCell ref="L2:V2"/>
  </mergeCells>
  <hyperlinks>
    <hyperlink ref="F1:G1" location="C2" display="1) Krycí list soupisu"/>
    <hyperlink ref="G1:H1" location="C54" display="2) Rekapitulace"/>
    <hyperlink ref="J1" location="C91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7.14" customWidth="1"/>
    <col min="2" max="2" width="1.43" customWidth="1"/>
    <col min="3" max="3" width="3.57" customWidth="1"/>
    <col min="4" max="4" width="3.71" customWidth="1"/>
    <col min="5" max="5" width="14.71" customWidth="1"/>
    <col min="6" max="6" width="64.29" customWidth="1"/>
    <col min="7" max="7" width="7.43" customWidth="1"/>
    <col min="8" max="8" width="9.57" customWidth="1"/>
    <col min="9" max="9" width="10.86" style="135" customWidth="1"/>
    <col min="10" max="10" width="20.14" customWidth="1"/>
    <col min="11" max="11" width="13.29" customWidth="1"/>
    <col min="13" max="13" width="9.14" hidden="1"/>
    <col min="14" max="14" width="9.14" hidden="1"/>
    <col min="15" max="15" width="9.14" hidden="1"/>
    <col min="16" max="16" width="9.14" hidden="1"/>
    <col min="17" max="17" width="9.14" hidden="1"/>
    <col min="18" max="18" width="9.14" hidden="1"/>
    <col min="19" max="19" width="7" hidden="1" customWidth="1"/>
    <col min="20" max="20" width="25.43" hidden="1" customWidth="1"/>
    <col min="21" max="21" width="14" hidden="1" customWidth="1"/>
    <col min="22" max="22" width="10.57" customWidth="1"/>
    <col min="23" max="23" width="14" customWidth="1"/>
    <col min="24" max="24" width="10.57" customWidth="1"/>
    <col min="25" max="25" width="12.86" customWidth="1"/>
    <col min="26" max="26" width="9.43" customWidth="1"/>
    <col min="27" max="27" width="12.86" customWidth="1"/>
    <col min="28" max="28" width="14" customWidth="1"/>
    <col min="29" max="29" width="9.43" customWidth="1"/>
    <col min="30" max="30" width="12.86" customWidth="1"/>
    <col min="31" max="31" width="14" customWidth="1"/>
    <col min="44" max="44" width="9.14" hidden="1"/>
    <col min="45" max="45" width="9.14" hidden="1"/>
    <col min="46" max="46" width="9.14" hidden="1"/>
    <col min="47" max="47" width="9.14" hidden="1"/>
    <col min="48" max="48" width="9.14" hidden="1"/>
    <col min="49" max="49" width="9.14" hidden="1"/>
    <col min="50" max="50" width="9.14" hidden="1"/>
    <col min="51" max="51" width="9.14" hidden="1"/>
    <col min="52" max="52" width="9.14" hidden="1"/>
    <col min="53" max="53" width="9.14" hidden="1"/>
    <col min="54" max="54" width="9.14" hidden="1"/>
    <col min="55" max="55" width="9.14" hidden="1"/>
    <col min="56" max="56" width="9.14" hidden="1"/>
    <col min="57" max="57" width="9.14" hidden="1"/>
    <col min="58" max="58" width="9.14" hidden="1"/>
    <col min="59" max="59" width="9.14" hidden="1"/>
    <col min="60" max="60" width="9.14" hidden="1"/>
    <col min="61" max="61" width="9.14" hidden="1"/>
    <col min="62" max="62" width="9.14" hidden="1"/>
    <col min="63" max="63" width="9.14" hidden="1"/>
    <col min="64" max="64" width="9.14" hidden="1"/>
    <col min="65" max="65" width="9.14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86</v>
      </c>
      <c r="G1" s="138" t="s">
        <v>87</v>
      </c>
      <c r="H1" s="138"/>
      <c r="I1" s="139"/>
      <c r="J1" s="138" t="s">
        <v>88</v>
      </c>
      <c r="K1" s="137" t="s">
        <v>89</v>
      </c>
      <c r="L1" s="138" t="s">
        <v>90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85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81</v>
      </c>
    </row>
    <row r="4" ht="36.96" customHeight="1">
      <c r="B4" s="27"/>
      <c r="C4" s="28"/>
      <c r="D4" s="29" t="s">
        <v>91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4.4" customHeight="1">
      <c r="B7" s="27"/>
      <c r="C7" s="28"/>
      <c r="D7" s="28"/>
      <c r="E7" s="142" t="str">
        <f>'Rekapitulace stavby'!K6</f>
        <v>Zateplení domů a oprava střech na ul. Jateční v Bohumíně - II., č. p. 865, 875, 964 a 965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92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675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14. 12. 2018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21</v>
      </c>
      <c r="K14" s="50"/>
    </row>
    <row r="15" s="1" customFormat="1" ht="18" customHeight="1">
      <c r="B15" s="45"/>
      <c r="C15" s="46"/>
      <c r="D15" s="46"/>
      <c r="E15" s="34" t="s">
        <v>29</v>
      </c>
      <c r="F15" s="46"/>
      <c r="G15" s="46"/>
      <c r="H15" s="46"/>
      <c r="I15" s="145" t="s">
        <v>30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31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30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33</v>
      </c>
      <c r="E20" s="46"/>
      <c r="F20" s="46"/>
      <c r="G20" s="46"/>
      <c r="H20" s="46"/>
      <c r="I20" s="145" t="s">
        <v>28</v>
      </c>
      <c r="J20" s="34" t="s">
        <v>34</v>
      </c>
      <c r="K20" s="50"/>
    </row>
    <row r="21" s="1" customFormat="1" ht="18" customHeight="1">
      <c r="B21" s="45"/>
      <c r="C21" s="46"/>
      <c r="D21" s="46"/>
      <c r="E21" s="34" t="s">
        <v>35</v>
      </c>
      <c r="F21" s="46"/>
      <c r="G21" s="46"/>
      <c r="H21" s="46"/>
      <c r="I21" s="145" t="s">
        <v>30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37</v>
      </c>
      <c r="E23" s="46"/>
      <c r="F23" s="46"/>
      <c r="G23" s="46"/>
      <c r="H23" s="46"/>
      <c r="I23" s="143"/>
      <c r="J23" s="46"/>
      <c r="K23" s="50"/>
    </row>
    <row r="24" s="6" customFormat="1" ht="14.4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39</v>
      </c>
      <c r="E27" s="46"/>
      <c r="F27" s="46"/>
      <c r="G27" s="46"/>
      <c r="H27" s="46"/>
      <c r="I27" s="143"/>
      <c r="J27" s="154">
        <f>ROUND(J82,2)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41</v>
      </c>
      <c r="G29" s="46"/>
      <c r="H29" s="46"/>
      <c r="I29" s="155" t="s">
        <v>40</v>
      </c>
      <c r="J29" s="51" t="s">
        <v>42</v>
      </c>
      <c r="K29" s="50"/>
    </row>
    <row r="30" s="1" customFormat="1" ht="14.4" customHeight="1">
      <c r="B30" s="45"/>
      <c r="C30" s="46"/>
      <c r="D30" s="54" t="s">
        <v>43</v>
      </c>
      <c r="E30" s="54" t="s">
        <v>44</v>
      </c>
      <c r="F30" s="156">
        <f>ROUND(SUM(BE82:BE95), 2)</f>
        <v>0</v>
      </c>
      <c r="G30" s="46"/>
      <c r="H30" s="46"/>
      <c r="I30" s="157">
        <v>0.20999999999999999</v>
      </c>
      <c r="J30" s="156">
        <f>ROUND(ROUND((SUM(BE82:BE95)), 2)*I30, 2)</f>
        <v>0</v>
      </c>
      <c r="K30" s="50"/>
    </row>
    <row r="31" s="1" customFormat="1" ht="14.4" customHeight="1">
      <c r="B31" s="45"/>
      <c r="C31" s="46"/>
      <c r="D31" s="46"/>
      <c r="E31" s="54" t="s">
        <v>45</v>
      </c>
      <c r="F31" s="156">
        <f>ROUND(SUM(BF82:BF95), 2)</f>
        <v>0</v>
      </c>
      <c r="G31" s="46"/>
      <c r="H31" s="46"/>
      <c r="I31" s="157">
        <v>0.14999999999999999</v>
      </c>
      <c r="J31" s="156">
        <f>ROUND(ROUND((SUM(BF82:BF95)),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46</v>
      </c>
      <c r="F32" s="156">
        <f>ROUND(SUM(BG82:BG95),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47</v>
      </c>
      <c r="F33" s="156">
        <f>ROUND(SUM(BH82:BH95),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48</v>
      </c>
      <c r="F34" s="156">
        <f>ROUND(SUM(BI82:BI95),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49</v>
      </c>
      <c r="E36" s="97"/>
      <c r="F36" s="97"/>
      <c r="G36" s="160" t="s">
        <v>50</v>
      </c>
      <c r="H36" s="161" t="s">
        <v>51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94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4.4" customHeight="1">
      <c r="B45" s="45"/>
      <c r="C45" s="46"/>
      <c r="D45" s="46"/>
      <c r="E45" s="142" t="str">
        <f>E7</f>
        <v>Zateplení domů a oprava střech na ul. Jateční v Bohumíně - II., č. p. 865, 875, 964 a 965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92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6.2" customHeight="1">
      <c r="B47" s="45"/>
      <c r="C47" s="46"/>
      <c r="D47" s="46"/>
      <c r="E47" s="144" t="str">
        <f>E9</f>
        <v>02 - VRN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Bohumín</v>
      </c>
      <c r="G49" s="46"/>
      <c r="H49" s="46"/>
      <c r="I49" s="145" t="s">
        <v>25</v>
      </c>
      <c r="J49" s="146" t="str">
        <f>IF(J12="","",J12)</f>
        <v>14. 12. 2018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>Město Bohumín</v>
      </c>
      <c r="G51" s="46"/>
      <c r="H51" s="46"/>
      <c r="I51" s="145" t="s">
        <v>33</v>
      </c>
      <c r="J51" s="43" t="str">
        <f>E21</f>
        <v>BENUTA PRO s.r.o.</v>
      </c>
      <c r="K51" s="50"/>
    </row>
    <row r="52" s="1" customFormat="1" ht="14.4" customHeight="1">
      <c r="B52" s="45"/>
      <c r="C52" s="39" t="s">
        <v>31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95</v>
      </c>
      <c r="D54" s="158"/>
      <c r="E54" s="158"/>
      <c r="F54" s="158"/>
      <c r="G54" s="158"/>
      <c r="H54" s="158"/>
      <c r="I54" s="172"/>
      <c r="J54" s="173" t="s">
        <v>96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97</v>
      </c>
      <c r="D56" s="46"/>
      <c r="E56" s="46"/>
      <c r="F56" s="46"/>
      <c r="G56" s="46"/>
      <c r="H56" s="46"/>
      <c r="I56" s="143"/>
      <c r="J56" s="154">
        <f>J82</f>
        <v>0</v>
      </c>
      <c r="K56" s="50"/>
      <c r="AU56" s="23" t="s">
        <v>98</v>
      </c>
    </row>
    <row r="57" s="7" customFormat="1" ht="24.96" customHeight="1">
      <c r="B57" s="176"/>
      <c r="C57" s="177"/>
      <c r="D57" s="178" t="s">
        <v>676</v>
      </c>
      <c r="E57" s="179"/>
      <c r="F57" s="179"/>
      <c r="G57" s="179"/>
      <c r="H57" s="179"/>
      <c r="I57" s="180"/>
      <c r="J57" s="181">
        <f>J83</f>
        <v>0</v>
      </c>
      <c r="K57" s="182"/>
    </row>
    <row r="58" s="8" customFormat="1" ht="19.92" customHeight="1">
      <c r="B58" s="183"/>
      <c r="C58" s="184"/>
      <c r="D58" s="185" t="s">
        <v>677</v>
      </c>
      <c r="E58" s="186"/>
      <c r="F58" s="186"/>
      <c r="G58" s="186"/>
      <c r="H58" s="186"/>
      <c r="I58" s="187"/>
      <c r="J58" s="188">
        <f>J84</f>
        <v>0</v>
      </c>
      <c r="K58" s="189"/>
    </row>
    <row r="59" s="8" customFormat="1" ht="19.92" customHeight="1">
      <c r="B59" s="183"/>
      <c r="C59" s="184"/>
      <c r="D59" s="185" t="s">
        <v>678</v>
      </c>
      <c r="E59" s="186"/>
      <c r="F59" s="186"/>
      <c r="G59" s="186"/>
      <c r="H59" s="186"/>
      <c r="I59" s="187"/>
      <c r="J59" s="188">
        <f>J86</f>
        <v>0</v>
      </c>
      <c r="K59" s="189"/>
    </row>
    <row r="60" s="8" customFormat="1" ht="19.92" customHeight="1">
      <c r="B60" s="183"/>
      <c r="C60" s="184"/>
      <c r="D60" s="185" t="s">
        <v>679</v>
      </c>
      <c r="E60" s="186"/>
      <c r="F60" s="186"/>
      <c r="G60" s="186"/>
      <c r="H60" s="186"/>
      <c r="I60" s="187"/>
      <c r="J60" s="188">
        <f>J90</f>
        <v>0</v>
      </c>
      <c r="K60" s="189"/>
    </row>
    <row r="61" s="8" customFormat="1" ht="19.92" customHeight="1">
      <c r="B61" s="183"/>
      <c r="C61" s="184"/>
      <c r="D61" s="185" t="s">
        <v>680</v>
      </c>
      <c r="E61" s="186"/>
      <c r="F61" s="186"/>
      <c r="G61" s="186"/>
      <c r="H61" s="186"/>
      <c r="I61" s="187"/>
      <c r="J61" s="188">
        <f>J92</f>
        <v>0</v>
      </c>
      <c r="K61" s="189"/>
    </row>
    <row r="62" s="8" customFormat="1" ht="19.92" customHeight="1">
      <c r="B62" s="183"/>
      <c r="C62" s="184"/>
      <c r="D62" s="185" t="s">
        <v>681</v>
      </c>
      <c r="E62" s="186"/>
      <c r="F62" s="186"/>
      <c r="G62" s="186"/>
      <c r="H62" s="186"/>
      <c r="I62" s="187"/>
      <c r="J62" s="188">
        <f>J94</f>
        <v>0</v>
      </c>
      <c r="K62" s="189"/>
    </row>
    <row r="63" s="1" customFormat="1" ht="21.84" customHeight="1">
      <c r="B63" s="45"/>
      <c r="C63" s="46"/>
      <c r="D63" s="46"/>
      <c r="E63" s="46"/>
      <c r="F63" s="46"/>
      <c r="G63" s="46"/>
      <c r="H63" s="46"/>
      <c r="I63" s="143"/>
      <c r="J63" s="46"/>
      <c r="K63" s="50"/>
    </row>
    <row r="64" s="1" customFormat="1" ht="6.96" customHeight="1">
      <c r="B64" s="66"/>
      <c r="C64" s="67"/>
      <c r="D64" s="67"/>
      <c r="E64" s="67"/>
      <c r="F64" s="67"/>
      <c r="G64" s="67"/>
      <c r="H64" s="67"/>
      <c r="I64" s="165"/>
      <c r="J64" s="67"/>
      <c r="K64" s="68"/>
    </row>
    <row r="68" s="1" customFormat="1" ht="6.96" customHeight="1">
      <c r="B68" s="69"/>
      <c r="C68" s="70"/>
      <c r="D68" s="70"/>
      <c r="E68" s="70"/>
      <c r="F68" s="70"/>
      <c r="G68" s="70"/>
      <c r="H68" s="70"/>
      <c r="I68" s="168"/>
      <c r="J68" s="70"/>
      <c r="K68" s="70"/>
      <c r="L68" s="71"/>
    </row>
    <row r="69" s="1" customFormat="1" ht="36.96" customHeight="1">
      <c r="B69" s="45"/>
      <c r="C69" s="72" t="s">
        <v>115</v>
      </c>
      <c r="D69" s="73"/>
      <c r="E69" s="73"/>
      <c r="F69" s="73"/>
      <c r="G69" s="73"/>
      <c r="H69" s="73"/>
      <c r="I69" s="190"/>
      <c r="J69" s="73"/>
      <c r="K69" s="73"/>
      <c r="L69" s="71"/>
    </row>
    <row r="70" s="1" customFormat="1" ht="6.96" customHeight="1">
      <c r="B70" s="45"/>
      <c r="C70" s="73"/>
      <c r="D70" s="73"/>
      <c r="E70" s="73"/>
      <c r="F70" s="73"/>
      <c r="G70" s="73"/>
      <c r="H70" s="73"/>
      <c r="I70" s="190"/>
      <c r="J70" s="73"/>
      <c r="K70" s="73"/>
      <c r="L70" s="71"/>
    </row>
    <row r="71" s="1" customFormat="1" ht="14.4" customHeight="1">
      <c r="B71" s="45"/>
      <c r="C71" s="75" t="s">
        <v>18</v>
      </c>
      <c r="D71" s="73"/>
      <c r="E71" s="73"/>
      <c r="F71" s="73"/>
      <c r="G71" s="73"/>
      <c r="H71" s="73"/>
      <c r="I71" s="190"/>
      <c r="J71" s="73"/>
      <c r="K71" s="73"/>
      <c r="L71" s="71"/>
    </row>
    <row r="72" s="1" customFormat="1" ht="14.4" customHeight="1">
      <c r="B72" s="45"/>
      <c r="C72" s="73"/>
      <c r="D72" s="73"/>
      <c r="E72" s="191" t="str">
        <f>E7</f>
        <v>Zateplení domů a oprava střech na ul. Jateční v Bohumíně - II., č. p. 865, 875, 964 a 965</v>
      </c>
      <c r="F72" s="75"/>
      <c r="G72" s="75"/>
      <c r="H72" s="75"/>
      <c r="I72" s="190"/>
      <c r="J72" s="73"/>
      <c r="K72" s="73"/>
      <c r="L72" s="71"/>
    </row>
    <row r="73" s="1" customFormat="1" ht="14.4" customHeight="1">
      <c r="B73" s="45"/>
      <c r="C73" s="75" t="s">
        <v>92</v>
      </c>
      <c r="D73" s="73"/>
      <c r="E73" s="73"/>
      <c r="F73" s="73"/>
      <c r="G73" s="73"/>
      <c r="H73" s="73"/>
      <c r="I73" s="190"/>
      <c r="J73" s="73"/>
      <c r="K73" s="73"/>
      <c r="L73" s="71"/>
    </row>
    <row r="74" s="1" customFormat="1" ht="16.2" customHeight="1">
      <c r="B74" s="45"/>
      <c r="C74" s="73"/>
      <c r="D74" s="73"/>
      <c r="E74" s="81" t="str">
        <f>E9</f>
        <v>02 - VRN</v>
      </c>
      <c r="F74" s="73"/>
      <c r="G74" s="73"/>
      <c r="H74" s="73"/>
      <c r="I74" s="190"/>
      <c r="J74" s="73"/>
      <c r="K74" s="73"/>
      <c r="L74" s="71"/>
    </row>
    <row r="75" s="1" customFormat="1" ht="6.96" customHeight="1">
      <c r="B75" s="45"/>
      <c r="C75" s="73"/>
      <c r="D75" s="73"/>
      <c r="E75" s="73"/>
      <c r="F75" s="73"/>
      <c r="G75" s="73"/>
      <c r="H75" s="73"/>
      <c r="I75" s="190"/>
      <c r="J75" s="73"/>
      <c r="K75" s="73"/>
      <c r="L75" s="71"/>
    </row>
    <row r="76" s="1" customFormat="1" ht="18" customHeight="1">
      <c r="B76" s="45"/>
      <c r="C76" s="75" t="s">
        <v>23</v>
      </c>
      <c r="D76" s="73"/>
      <c r="E76" s="73"/>
      <c r="F76" s="192" t="str">
        <f>F12</f>
        <v>Bohumín</v>
      </c>
      <c r="G76" s="73"/>
      <c r="H76" s="73"/>
      <c r="I76" s="193" t="s">
        <v>25</v>
      </c>
      <c r="J76" s="84" t="str">
        <f>IF(J12="","",J12)</f>
        <v>14. 12. 2018</v>
      </c>
      <c r="K76" s="73"/>
      <c r="L76" s="71"/>
    </row>
    <row r="77" s="1" customFormat="1" ht="6.96" customHeight="1">
      <c r="B77" s="45"/>
      <c r="C77" s="73"/>
      <c r="D77" s="73"/>
      <c r="E77" s="73"/>
      <c r="F77" s="73"/>
      <c r="G77" s="73"/>
      <c r="H77" s="73"/>
      <c r="I77" s="190"/>
      <c r="J77" s="73"/>
      <c r="K77" s="73"/>
      <c r="L77" s="71"/>
    </row>
    <row r="78" s="1" customFormat="1">
      <c r="B78" s="45"/>
      <c r="C78" s="75" t="s">
        <v>27</v>
      </c>
      <c r="D78" s="73"/>
      <c r="E78" s="73"/>
      <c r="F78" s="192" t="str">
        <f>E15</f>
        <v>Město Bohumín</v>
      </c>
      <c r="G78" s="73"/>
      <c r="H78" s="73"/>
      <c r="I78" s="193" t="s">
        <v>33</v>
      </c>
      <c r="J78" s="192" t="str">
        <f>E21</f>
        <v>BENUTA PRO s.r.o.</v>
      </c>
      <c r="K78" s="73"/>
      <c r="L78" s="71"/>
    </row>
    <row r="79" s="1" customFormat="1" ht="14.4" customHeight="1">
      <c r="B79" s="45"/>
      <c r="C79" s="75" t="s">
        <v>31</v>
      </c>
      <c r="D79" s="73"/>
      <c r="E79" s="73"/>
      <c r="F79" s="192" t="str">
        <f>IF(E18="","",E18)</f>
        <v/>
      </c>
      <c r="G79" s="73"/>
      <c r="H79" s="73"/>
      <c r="I79" s="190"/>
      <c r="J79" s="73"/>
      <c r="K79" s="73"/>
      <c r="L79" s="71"/>
    </row>
    <row r="80" s="1" customFormat="1" ht="10.32" customHeight="1">
      <c r="B80" s="45"/>
      <c r="C80" s="73"/>
      <c r="D80" s="73"/>
      <c r="E80" s="73"/>
      <c r="F80" s="73"/>
      <c r="G80" s="73"/>
      <c r="H80" s="73"/>
      <c r="I80" s="190"/>
      <c r="J80" s="73"/>
      <c r="K80" s="73"/>
      <c r="L80" s="71"/>
    </row>
    <row r="81" s="9" customFormat="1" ht="29.28" customHeight="1">
      <c r="B81" s="194"/>
      <c r="C81" s="195" t="s">
        <v>116</v>
      </c>
      <c r="D81" s="196" t="s">
        <v>58</v>
      </c>
      <c r="E81" s="196" t="s">
        <v>54</v>
      </c>
      <c r="F81" s="196" t="s">
        <v>117</v>
      </c>
      <c r="G81" s="196" t="s">
        <v>118</v>
      </c>
      <c r="H81" s="196" t="s">
        <v>119</v>
      </c>
      <c r="I81" s="197" t="s">
        <v>120</v>
      </c>
      <c r="J81" s="196" t="s">
        <v>96</v>
      </c>
      <c r="K81" s="198" t="s">
        <v>121</v>
      </c>
      <c r="L81" s="199"/>
      <c r="M81" s="101" t="s">
        <v>122</v>
      </c>
      <c r="N81" s="102" t="s">
        <v>43</v>
      </c>
      <c r="O81" s="102" t="s">
        <v>123</v>
      </c>
      <c r="P81" s="102" t="s">
        <v>124</v>
      </c>
      <c r="Q81" s="102" t="s">
        <v>125</v>
      </c>
      <c r="R81" s="102" t="s">
        <v>126</v>
      </c>
      <c r="S81" s="102" t="s">
        <v>127</v>
      </c>
      <c r="T81" s="103" t="s">
        <v>128</v>
      </c>
    </row>
    <row r="82" s="1" customFormat="1" ht="29.28" customHeight="1">
      <c r="B82" s="45"/>
      <c r="C82" s="107" t="s">
        <v>97</v>
      </c>
      <c r="D82" s="73"/>
      <c r="E82" s="73"/>
      <c r="F82" s="73"/>
      <c r="G82" s="73"/>
      <c r="H82" s="73"/>
      <c r="I82" s="190"/>
      <c r="J82" s="200">
        <f>BK82</f>
        <v>0</v>
      </c>
      <c r="K82" s="73"/>
      <c r="L82" s="71"/>
      <c r="M82" s="104"/>
      <c r="N82" s="105"/>
      <c r="O82" s="105"/>
      <c r="P82" s="201">
        <f>P83</f>
        <v>0</v>
      </c>
      <c r="Q82" s="105"/>
      <c r="R82" s="201">
        <f>R83</f>
        <v>0</v>
      </c>
      <c r="S82" s="105"/>
      <c r="T82" s="202">
        <f>T83</f>
        <v>0</v>
      </c>
      <c r="AT82" s="23" t="s">
        <v>72</v>
      </c>
      <c r="AU82" s="23" t="s">
        <v>98</v>
      </c>
      <c r="BK82" s="203">
        <f>BK83</f>
        <v>0</v>
      </c>
    </row>
    <row r="83" s="10" customFormat="1" ht="37.44" customHeight="1">
      <c r="B83" s="204"/>
      <c r="C83" s="205"/>
      <c r="D83" s="206" t="s">
        <v>72</v>
      </c>
      <c r="E83" s="207" t="s">
        <v>84</v>
      </c>
      <c r="F83" s="207" t="s">
        <v>682</v>
      </c>
      <c r="G83" s="205"/>
      <c r="H83" s="205"/>
      <c r="I83" s="208"/>
      <c r="J83" s="209">
        <f>BK83</f>
        <v>0</v>
      </c>
      <c r="K83" s="205"/>
      <c r="L83" s="210"/>
      <c r="M83" s="211"/>
      <c r="N83" s="212"/>
      <c r="O83" s="212"/>
      <c r="P83" s="213">
        <f>P84+P86+P90+P92+P94</f>
        <v>0</v>
      </c>
      <c r="Q83" s="212"/>
      <c r="R83" s="213">
        <f>R84+R86+R90+R92+R94</f>
        <v>0</v>
      </c>
      <c r="S83" s="212"/>
      <c r="T83" s="214">
        <f>T84+T86+T90+T92+T94</f>
        <v>0</v>
      </c>
      <c r="AR83" s="215" t="s">
        <v>155</v>
      </c>
      <c r="AT83" s="216" t="s">
        <v>72</v>
      </c>
      <c r="AU83" s="216" t="s">
        <v>73</v>
      </c>
      <c r="AY83" s="215" t="s">
        <v>131</v>
      </c>
      <c r="BK83" s="217">
        <f>BK84+BK86+BK90+BK92+BK94</f>
        <v>0</v>
      </c>
    </row>
    <row r="84" s="10" customFormat="1" ht="19.92" customHeight="1">
      <c r="B84" s="204"/>
      <c r="C84" s="205"/>
      <c r="D84" s="206" t="s">
        <v>72</v>
      </c>
      <c r="E84" s="218" t="s">
        <v>683</v>
      </c>
      <c r="F84" s="218" t="s">
        <v>684</v>
      </c>
      <c r="G84" s="205"/>
      <c r="H84" s="205"/>
      <c r="I84" s="208"/>
      <c r="J84" s="219">
        <f>BK84</f>
        <v>0</v>
      </c>
      <c r="K84" s="205"/>
      <c r="L84" s="210"/>
      <c r="M84" s="211"/>
      <c r="N84" s="212"/>
      <c r="O84" s="212"/>
      <c r="P84" s="213">
        <f>P85</f>
        <v>0</v>
      </c>
      <c r="Q84" s="212"/>
      <c r="R84" s="213">
        <f>R85</f>
        <v>0</v>
      </c>
      <c r="S84" s="212"/>
      <c r="T84" s="214">
        <f>T85</f>
        <v>0</v>
      </c>
      <c r="AR84" s="215" t="s">
        <v>155</v>
      </c>
      <c r="AT84" s="216" t="s">
        <v>72</v>
      </c>
      <c r="AU84" s="216" t="s">
        <v>81</v>
      </c>
      <c r="AY84" s="215" t="s">
        <v>131</v>
      </c>
      <c r="BK84" s="217">
        <f>BK85</f>
        <v>0</v>
      </c>
    </row>
    <row r="85" s="1" customFormat="1" ht="14.4" customHeight="1">
      <c r="B85" s="45"/>
      <c r="C85" s="220" t="s">
        <v>81</v>
      </c>
      <c r="D85" s="220" t="s">
        <v>133</v>
      </c>
      <c r="E85" s="221" t="s">
        <v>685</v>
      </c>
      <c r="F85" s="222" t="s">
        <v>686</v>
      </c>
      <c r="G85" s="223" t="s">
        <v>687</v>
      </c>
      <c r="H85" s="224">
        <v>1</v>
      </c>
      <c r="I85" s="225"/>
      <c r="J85" s="226">
        <f>ROUND(I85*H85,2)</f>
        <v>0</v>
      </c>
      <c r="K85" s="222" t="s">
        <v>137</v>
      </c>
      <c r="L85" s="71"/>
      <c r="M85" s="227" t="s">
        <v>21</v>
      </c>
      <c r="N85" s="228" t="s">
        <v>45</v>
      </c>
      <c r="O85" s="46"/>
      <c r="P85" s="229">
        <f>O85*H85</f>
        <v>0</v>
      </c>
      <c r="Q85" s="229">
        <v>0</v>
      </c>
      <c r="R85" s="229">
        <f>Q85*H85</f>
        <v>0</v>
      </c>
      <c r="S85" s="229">
        <v>0</v>
      </c>
      <c r="T85" s="230">
        <f>S85*H85</f>
        <v>0</v>
      </c>
      <c r="AR85" s="23" t="s">
        <v>688</v>
      </c>
      <c r="AT85" s="23" t="s">
        <v>133</v>
      </c>
      <c r="AU85" s="23" t="s">
        <v>139</v>
      </c>
      <c r="AY85" s="23" t="s">
        <v>131</v>
      </c>
      <c r="BE85" s="231">
        <f>IF(N85="základní",J85,0)</f>
        <v>0</v>
      </c>
      <c r="BF85" s="231">
        <f>IF(N85="snížená",J85,0)</f>
        <v>0</v>
      </c>
      <c r="BG85" s="231">
        <f>IF(N85="zákl. přenesená",J85,0)</f>
        <v>0</v>
      </c>
      <c r="BH85" s="231">
        <f>IF(N85="sníž. přenesená",J85,0)</f>
        <v>0</v>
      </c>
      <c r="BI85" s="231">
        <f>IF(N85="nulová",J85,0)</f>
        <v>0</v>
      </c>
      <c r="BJ85" s="23" t="s">
        <v>139</v>
      </c>
      <c r="BK85" s="231">
        <f>ROUND(I85*H85,2)</f>
        <v>0</v>
      </c>
      <c r="BL85" s="23" t="s">
        <v>688</v>
      </c>
      <c r="BM85" s="23" t="s">
        <v>689</v>
      </c>
    </row>
    <row r="86" s="10" customFormat="1" ht="29.88" customHeight="1">
      <c r="B86" s="204"/>
      <c r="C86" s="205"/>
      <c r="D86" s="206" t="s">
        <v>72</v>
      </c>
      <c r="E86" s="218" t="s">
        <v>690</v>
      </c>
      <c r="F86" s="218" t="s">
        <v>691</v>
      </c>
      <c r="G86" s="205"/>
      <c r="H86" s="205"/>
      <c r="I86" s="208"/>
      <c r="J86" s="219">
        <f>BK86</f>
        <v>0</v>
      </c>
      <c r="K86" s="205"/>
      <c r="L86" s="210"/>
      <c r="M86" s="211"/>
      <c r="N86" s="212"/>
      <c r="O86" s="212"/>
      <c r="P86" s="213">
        <f>SUM(P87:P89)</f>
        <v>0</v>
      </c>
      <c r="Q86" s="212"/>
      <c r="R86" s="213">
        <f>SUM(R87:R89)</f>
        <v>0</v>
      </c>
      <c r="S86" s="212"/>
      <c r="T86" s="214">
        <f>SUM(T87:T89)</f>
        <v>0</v>
      </c>
      <c r="AR86" s="215" t="s">
        <v>155</v>
      </c>
      <c r="AT86" s="216" t="s">
        <v>72</v>
      </c>
      <c r="AU86" s="216" t="s">
        <v>81</v>
      </c>
      <c r="AY86" s="215" t="s">
        <v>131</v>
      </c>
      <c r="BK86" s="217">
        <f>SUM(BK87:BK89)</f>
        <v>0</v>
      </c>
    </row>
    <row r="87" s="1" customFormat="1" ht="14.4" customHeight="1">
      <c r="B87" s="45"/>
      <c r="C87" s="220" t="s">
        <v>139</v>
      </c>
      <c r="D87" s="220" t="s">
        <v>133</v>
      </c>
      <c r="E87" s="221" t="s">
        <v>692</v>
      </c>
      <c r="F87" s="222" t="s">
        <v>691</v>
      </c>
      <c r="G87" s="223" t="s">
        <v>687</v>
      </c>
      <c r="H87" s="224">
        <v>1</v>
      </c>
      <c r="I87" s="225"/>
      <c r="J87" s="226">
        <f>ROUND(I87*H87,2)</f>
        <v>0</v>
      </c>
      <c r="K87" s="222" t="s">
        <v>137</v>
      </c>
      <c r="L87" s="71"/>
      <c r="M87" s="227" t="s">
        <v>21</v>
      </c>
      <c r="N87" s="228" t="s">
        <v>45</v>
      </c>
      <c r="O87" s="46"/>
      <c r="P87" s="229">
        <f>O87*H87</f>
        <v>0</v>
      </c>
      <c r="Q87" s="229">
        <v>0</v>
      </c>
      <c r="R87" s="229">
        <f>Q87*H87</f>
        <v>0</v>
      </c>
      <c r="S87" s="229">
        <v>0</v>
      </c>
      <c r="T87" s="230">
        <f>S87*H87</f>
        <v>0</v>
      </c>
      <c r="AR87" s="23" t="s">
        <v>688</v>
      </c>
      <c r="AT87" s="23" t="s">
        <v>133</v>
      </c>
      <c r="AU87" s="23" t="s">
        <v>139</v>
      </c>
      <c r="AY87" s="23" t="s">
        <v>131</v>
      </c>
      <c r="BE87" s="231">
        <f>IF(N87="základní",J87,0)</f>
        <v>0</v>
      </c>
      <c r="BF87" s="231">
        <f>IF(N87="snížená",J87,0)</f>
        <v>0</v>
      </c>
      <c r="BG87" s="231">
        <f>IF(N87="zákl. přenesená",J87,0)</f>
        <v>0</v>
      </c>
      <c r="BH87" s="231">
        <f>IF(N87="sníž. přenesená",J87,0)</f>
        <v>0</v>
      </c>
      <c r="BI87" s="231">
        <f>IF(N87="nulová",J87,0)</f>
        <v>0</v>
      </c>
      <c r="BJ87" s="23" t="s">
        <v>139</v>
      </c>
      <c r="BK87" s="231">
        <f>ROUND(I87*H87,2)</f>
        <v>0</v>
      </c>
      <c r="BL87" s="23" t="s">
        <v>688</v>
      </c>
      <c r="BM87" s="23" t="s">
        <v>693</v>
      </c>
    </row>
    <row r="88" s="1" customFormat="1" ht="14.4" customHeight="1">
      <c r="B88" s="45"/>
      <c r="C88" s="220" t="s">
        <v>148</v>
      </c>
      <c r="D88" s="220" t="s">
        <v>133</v>
      </c>
      <c r="E88" s="221" t="s">
        <v>694</v>
      </c>
      <c r="F88" s="222" t="s">
        <v>695</v>
      </c>
      <c r="G88" s="223" t="s">
        <v>687</v>
      </c>
      <c r="H88" s="224">
        <v>1</v>
      </c>
      <c r="I88" s="225"/>
      <c r="J88" s="226">
        <f>ROUND(I88*H88,2)</f>
        <v>0</v>
      </c>
      <c r="K88" s="222" t="s">
        <v>137</v>
      </c>
      <c r="L88" s="71"/>
      <c r="M88" s="227" t="s">
        <v>21</v>
      </c>
      <c r="N88" s="228" t="s">
        <v>45</v>
      </c>
      <c r="O88" s="46"/>
      <c r="P88" s="229">
        <f>O88*H88</f>
        <v>0</v>
      </c>
      <c r="Q88" s="229">
        <v>0</v>
      </c>
      <c r="R88" s="229">
        <f>Q88*H88</f>
        <v>0</v>
      </c>
      <c r="S88" s="229">
        <v>0</v>
      </c>
      <c r="T88" s="230">
        <f>S88*H88</f>
        <v>0</v>
      </c>
      <c r="AR88" s="23" t="s">
        <v>688</v>
      </c>
      <c r="AT88" s="23" t="s">
        <v>133</v>
      </c>
      <c r="AU88" s="23" t="s">
        <v>139</v>
      </c>
      <c r="AY88" s="23" t="s">
        <v>131</v>
      </c>
      <c r="BE88" s="231">
        <f>IF(N88="základní",J88,0)</f>
        <v>0</v>
      </c>
      <c r="BF88" s="231">
        <f>IF(N88="snížená",J88,0)</f>
        <v>0</v>
      </c>
      <c r="BG88" s="231">
        <f>IF(N88="zákl. přenesená",J88,0)</f>
        <v>0</v>
      </c>
      <c r="BH88" s="231">
        <f>IF(N88="sníž. přenesená",J88,0)</f>
        <v>0</v>
      </c>
      <c r="BI88" s="231">
        <f>IF(N88="nulová",J88,0)</f>
        <v>0</v>
      </c>
      <c r="BJ88" s="23" t="s">
        <v>139</v>
      </c>
      <c r="BK88" s="231">
        <f>ROUND(I88*H88,2)</f>
        <v>0</v>
      </c>
      <c r="BL88" s="23" t="s">
        <v>688</v>
      </c>
      <c r="BM88" s="23" t="s">
        <v>696</v>
      </c>
    </row>
    <row r="89" s="1" customFormat="1" ht="14.4" customHeight="1">
      <c r="B89" s="45"/>
      <c r="C89" s="220" t="s">
        <v>138</v>
      </c>
      <c r="D89" s="220" t="s">
        <v>133</v>
      </c>
      <c r="E89" s="221" t="s">
        <v>697</v>
      </c>
      <c r="F89" s="222" t="s">
        <v>698</v>
      </c>
      <c r="G89" s="223" t="s">
        <v>687</v>
      </c>
      <c r="H89" s="224">
        <v>1</v>
      </c>
      <c r="I89" s="225"/>
      <c r="J89" s="226">
        <f>ROUND(I89*H89,2)</f>
        <v>0</v>
      </c>
      <c r="K89" s="222" t="s">
        <v>137</v>
      </c>
      <c r="L89" s="71"/>
      <c r="M89" s="227" t="s">
        <v>21</v>
      </c>
      <c r="N89" s="228" t="s">
        <v>45</v>
      </c>
      <c r="O89" s="46"/>
      <c r="P89" s="229">
        <f>O89*H89</f>
        <v>0</v>
      </c>
      <c r="Q89" s="229">
        <v>0</v>
      </c>
      <c r="R89" s="229">
        <f>Q89*H89</f>
        <v>0</v>
      </c>
      <c r="S89" s="229">
        <v>0</v>
      </c>
      <c r="T89" s="230">
        <f>S89*H89</f>
        <v>0</v>
      </c>
      <c r="AR89" s="23" t="s">
        <v>688</v>
      </c>
      <c r="AT89" s="23" t="s">
        <v>133</v>
      </c>
      <c r="AU89" s="23" t="s">
        <v>139</v>
      </c>
      <c r="AY89" s="23" t="s">
        <v>131</v>
      </c>
      <c r="BE89" s="231">
        <f>IF(N89="základní",J89,0)</f>
        <v>0</v>
      </c>
      <c r="BF89" s="231">
        <f>IF(N89="snížená",J89,0)</f>
        <v>0</v>
      </c>
      <c r="BG89" s="231">
        <f>IF(N89="zákl. přenesená",J89,0)</f>
        <v>0</v>
      </c>
      <c r="BH89" s="231">
        <f>IF(N89="sníž. přenesená",J89,0)</f>
        <v>0</v>
      </c>
      <c r="BI89" s="231">
        <f>IF(N89="nulová",J89,0)</f>
        <v>0</v>
      </c>
      <c r="BJ89" s="23" t="s">
        <v>139</v>
      </c>
      <c r="BK89" s="231">
        <f>ROUND(I89*H89,2)</f>
        <v>0</v>
      </c>
      <c r="BL89" s="23" t="s">
        <v>688</v>
      </c>
      <c r="BM89" s="23" t="s">
        <v>699</v>
      </c>
    </row>
    <row r="90" s="10" customFormat="1" ht="29.88" customHeight="1">
      <c r="B90" s="204"/>
      <c r="C90" s="205"/>
      <c r="D90" s="206" t="s">
        <v>72</v>
      </c>
      <c r="E90" s="218" t="s">
        <v>700</v>
      </c>
      <c r="F90" s="218" t="s">
        <v>701</v>
      </c>
      <c r="G90" s="205"/>
      <c r="H90" s="205"/>
      <c r="I90" s="208"/>
      <c r="J90" s="219">
        <f>BK90</f>
        <v>0</v>
      </c>
      <c r="K90" s="205"/>
      <c r="L90" s="210"/>
      <c r="M90" s="211"/>
      <c r="N90" s="212"/>
      <c r="O90" s="212"/>
      <c r="P90" s="213">
        <f>P91</f>
        <v>0</v>
      </c>
      <c r="Q90" s="212"/>
      <c r="R90" s="213">
        <f>R91</f>
        <v>0</v>
      </c>
      <c r="S90" s="212"/>
      <c r="T90" s="214">
        <f>T91</f>
        <v>0</v>
      </c>
      <c r="AR90" s="215" t="s">
        <v>155</v>
      </c>
      <c r="AT90" s="216" t="s">
        <v>72</v>
      </c>
      <c r="AU90" s="216" t="s">
        <v>81</v>
      </c>
      <c r="AY90" s="215" t="s">
        <v>131</v>
      </c>
      <c r="BK90" s="217">
        <f>BK91</f>
        <v>0</v>
      </c>
    </row>
    <row r="91" s="1" customFormat="1" ht="14.4" customHeight="1">
      <c r="B91" s="45"/>
      <c r="C91" s="220" t="s">
        <v>155</v>
      </c>
      <c r="D91" s="220" t="s">
        <v>133</v>
      </c>
      <c r="E91" s="221" t="s">
        <v>702</v>
      </c>
      <c r="F91" s="222" t="s">
        <v>701</v>
      </c>
      <c r="G91" s="223" t="s">
        <v>687</v>
      </c>
      <c r="H91" s="224">
        <v>1</v>
      </c>
      <c r="I91" s="225"/>
      <c r="J91" s="226">
        <f>ROUND(I91*H91,2)</f>
        <v>0</v>
      </c>
      <c r="K91" s="222" t="s">
        <v>137</v>
      </c>
      <c r="L91" s="71"/>
      <c r="M91" s="227" t="s">
        <v>21</v>
      </c>
      <c r="N91" s="228" t="s">
        <v>45</v>
      </c>
      <c r="O91" s="46"/>
      <c r="P91" s="229">
        <f>O91*H91</f>
        <v>0</v>
      </c>
      <c r="Q91" s="229">
        <v>0</v>
      </c>
      <c r="R91" s="229">
        <f>Q91*H91</f>
        <v>0</v>
      </c>
      <c r="S91" s="229">
        <v>0</v>
      </c>
      <c r="T91" s="230">
        <f>S91*H91</f>
        <v>0</v>
      </c>
      <c r="AR91" s="23" t="s">
        <v>688</v>
      </c>
      <c r="AT91" s="23" t="s">
        <v>133</v>
      </c>
      <c r="AU91" s="23" t="s">
        <v>139</v>
      </c>
      <c r="AY91" s="23" t="s">
        <v>131</v>
      </c>
      <c r="BE91" s="231">
        <f>IF(N91="základní",J91,0)</f>
        <v>0</v>
      </c>
      <c r="BF91" s="231">
        <f>IF(N91="snížená",J91,0)</f>
        <v>0</v>
      </c>
      <c r="BG91" s="231">
        <f>IF(N91="zákl. přenesená",J91,0)</f>
        <v>0</v>
      </c>
      <c r="BH91" s="231">
        <f>IF(N91="sníž. přenesená",J91,0)</f>
        <v>0</v>
      </c>
      <c r="BI91" s="231">
        <f>IF(N91="nulová",J91,0)</f>
        <v>0</v>
      </c>
      <c r="BJ91" s="23" t="s">
        <v>139</v>
      </c>
      <c r="BK91" s="231">
        <f>ROUND(I91*H91,2)</f>
        <v>0</v>
      </c>
      <c r="BL91" s="23" t="s">
        <v>688</v>
      </c>
      <c r="BM91" s="23" t="s">
        <v>703</v>
      </c>
    </row>
    <row r="92" s="10" customFormat="1" ht="29.88" customHeight="1">
      <c r="B92" s="204"/>
      <c r="C92" s="205"/>
      <c r="D92" s="206" t="s">
        <v>72</v>
      </c>
      <c r="E92" s="218" t="s">
        <v>704</v>
      </c>
      <c r="F92" s="218" t="s">
        <v>705</v>
      </c>
      <c r="G92" s="205"/>
      <c r="H92" s="205"/>
      <c r="I92" s="208"/>
      <c r="J92" s="219">
        <f>BK92</f>
        <v>0</v>
      </c>
      <c r="K92" s="205"/>
      <c r="L92" s="210"/>
      <c r="M92" s="211"/>
      <c r="N92" s="212"/>
      <c r="O92" s="212"/>
      <c r="P92" s="213">
        <f>P93</f>
        <v>0</v>
      </c>
      <c r="Q92" s="212"/>
      <c r="R92" s="213">
        <f>R93</f>
        <v>0</v>
      </c>
      <c r="S92" s="212"/>
      <c r="T92" s="214">
        <f>T93</f>
        <v>0</v>
      </c>
      <c r="AR92" s="215" t="s">
        <v>155</v>
      </c>
      <c r="AT92" s="216" t="s">
        <v>72</v>
      </c>
      <c r="AU92" s="216" t="s">
        <v>81</v>
      </c>
      <c r="AY92" s="215" t="s">
        <v>131</v>
      </c>
      <c r="BK92" s="217">
        <f>BK93</f>
        <v>0</v>
      </c>
    </row>
    <row r="93" s="1" customFormat="1" ht="14.4" customHeight="1">
      <c r="B93" s="45"/>
      <c r="C93" s="220" t="s">
        <v>160</v>
      </c>
      <c r="D93" s="220" t="s">
        <v>133</v>
      </c>
      <c r="E93" s="221" t="s">
        <v>706</v>
      </c>
      <c r="F93" s="222" t="s">
        <v>707</v>
      </c>
      <c r="G93" s="223" t="s">
        <v>687</v>
      </c>
      <c r="H93" s="224">
        <v>1</v>
      </c>
      <c r="I93" s="225"/>
      <c r="J93" s="226">
        <f>ROUND(I93*H93,2)</f>
        <v>0</v>
      </c>
      <c r="K93" s="222" t="s">
        <v>137</v>
      </c>
      <c r="L93" s="71"/>
      <c r="M93" s="227" t="s">
        <v>21</v>
      </c>
      <c r="N93" s="228" t="s">
        <v>45</v>
      </c>
      <c r="O93" s="46"/>
      <c r="P93" s="229">
        <f>O93*H93</f>
        <v>0</v>
      </c>
      <c r="Q93" s="229">
        <v>0</v>
      </c>
      <c r="R93" s="229">
        <f>Q93*H93</f>
        <v>0</v>
      </c>
      <c r="S93" s="229">
        <v>0</v>
      </c>
      <c r="T93" s="230">
        <f>S93*H93</f>
        <v>0</v>
      </c>
      <c r="AR93" s="23" t="s">
        <v>688</v>
      </c>
      <c r="AT93" s="23" t="s">
        <v>133</v>
      </c>
      <c r="AU93" s="23" t="s">
        <v>139</v>
      </c>
      <c r="AY93" s="23" t="s">
        <v>131</v>
      </c>
      <c r="BE93" s="231">
        <f>IF(N93="základní",J93,0)</f>
        <v>0</v>
      </c>
      <c r="BF93" s="231">
        <f>IF(N93="snížená",J93,0)</f>
        <v>0</v>
      </c>
      <c r="BG93" s="231">
        <f>IF(N93="zákl. přenesená",J93,0)</f>
        <v>0</v>
      </c>
      <c r="BH93" s="231">
        <f>IF(N93="sníž. přenesená",J93,0)</f>
        <v>0</v>
      </c>
      <c r="BI93" s="231">
        <f>IF(N93="nulová",J93,0)</f>
        <v>0</v>
      </c>
      <c r="BJ93" s="23" t="s">
        <v>139</v>
      </c>
      <c r="BK93" s="231">
        <f>ROUND(I93*H93,2)</f>
        <v>0</v>
      </c>
      <c r="BL93" s="23" t="s">
        <v>688</v>
      </c>
      <c r="BM93" s="23" t="s">
        <v>708</v>
      </c>
    </row>
    <row r="94" s="10" customFormat="1" ht="29.88" customHeight="1">
      <c r="B94" s="204"/>
      <c r="C94" s="205"/>
      <c r="D94" s="206" t="s">
        <v>72</v>
      </c>
      <c r="E94" s="218" t="s">
        <v>709</v>
      </c>
      <c r="F94" s="218" t="s">
        <v>710</v>
      </c>
      <c r="G94" s="205"/>
      <c r="H94" s="205"/>
      <c r="I94" s="208"/>
      <c r="J94" s="219">
        <f>BK94</f>
        <v>0</v>
      </c>
      <c r="K94" s="205"/>
      <c r="L94" s="210"/>
      <c r="M94" s="211"/>
      <c r="N94" s="212"/>
      <c r="O94" s="212"/>
      <c r="P94" s="213">
        <f>P95</f>
        <v>0</v>
      </c>
      <c r="Q94" s="212"/>
      <c r="R94" s="213">
        <f>R95</f>
        <v>0</v>
      </c>
      <c r="S94" s="212"/>
      <c r="T94" s="214">
        <f>T95</f>
        <v>0</v>
      </c>
      <c r="AR94" s="215" t="s">
        <v>155</v>
      </c>
      <c r="AT94" s="216" t="s">
        <v>72</v>
      </c>
      <c r="AU94" s="216" t="s">
        <v>81</v>
      </c>
      <c r="AY94" s="215" t="s">
        <v>131</v>
      </c>
      <c r="BK94" s="217">
        <f>BK95</f>
        <v>0</v>
      </c>
    </row>
    <row r="95" s="1" customFormat="1" ht="34.2" customHeight="1">
      <c r="B95" s="45"/>
      <c r="C95" s="220" t="s">
        <v>169</v>
      </c>
      <c r="D95" s="220" t="s">
        <v>133</v>
      </c>
      <c r="E95" s="221" t="s">
        <v>711</v>
      </c>
      <c r="F95" s="222" t="s">
        <v>712</v>
      </c>
      <c r="G95" s="223" t="s">
        <v>687</v>
      </c>
      <c r="H95" s="224">
        <v>1</v>
      </c>
      <c r="I95" s="225"/>
      <c r="J95" s="226">
        <f>ROUND(I95*H95,2)</f>
        <v>0</v>
      </c>
      <c r="K95" s="222" t="s">
        <v>137</v>
      </c>
      <c r="L95" s="71"/>
      <c r="M95" s="227" t="s">
        <v>21</v>
      </c>
      <c r="N95" s="278" t="s">
        <v>45</v>
      </c>
      <c r="O95" s="279"/>
      <c r="P95" s="280">
        <f>O95*H95</f>
        <v>0</v>
      </c>
      <c r="Q95" s="280">
        <v>0</v>
      </c>
      <c r="R95" s="280">
        <f>Q95*H95</f>
        <v>0</v>
      </c>
      <c r="S95" s="280">
        <v>0</v>
      </c>
      <c r="T95" s="281">
        <f>S95*H95</f>
        <v>0</v>
      </c>
      <c r="AR95" s="23" t="s">
        <v>688</v>
      </c>
      <c r="AT95" s="23" t="s">
        <v>133</v>
      </c>
      <c r="AU95" s="23" t="s">
        <v>139</v>
      </c>
      <c r="AY95" s="23" t="s">
        <v>131</v>
      </c>
      <c r="BE95" s="231">
        <f>IF(N95="základní",J95,0)</f>
        <v>0</v>
      </c>
      <c r="BF95" s="231">
        <f>IF(N95="snížená",J95,0)</f>
        <v>0</v>
      </c>
      <c r="BG95" s="231">
        <f>IF(N95="zákl. přenesená",J95,0)</f>
        <v>0</v>
      </c>
      <c r="BH95" s="231">
        <f>IF(N95="sníž. přenesená",J95,0)</f>
        <v>0</v>
      </c>
      <c r="BI95" s="231">
        <f>IF(N95="nulová",J95,0)</f>
        <v>0</v>
      </c>
      <c r="BJ95" s="23" t="s">
        <v>139</v>
      </c>
      <c r="BK95" s="231">
        <f>ROUND(I95*H95,2)</f>
        <v>0</v>
      </c>
      <c r="BL95" s="23" t="s">
        <v>688</v>
      </c>
      <c r="BM95" s="23" t="s">
        <v>713</v>
      </c>
    </row>
    <row r="96" s="1" customFormat="1" ht="6.96" customHeight="1">
      <c r="B96" s="66"/>
      <c r="C96" s="67"/>
      <c r="D96" s="67"/>
      <c r="E96" s="67"/>
      <c r="F96" s="67"/>
      <c r="G96" s="67"/>
      <c r="H96" s="67"/>
      <c r="I96" s="165"/>
      <c r="J96" s="67"/>
      <c r="K96" s="67"/>
      <c r="L96" s="71"/>
    </row>
  </sheetData>
  <sheetProtection sheet="1" autoFilter="0" formatColumns="0" formatRows="0" objects="1" scenarios="1" spinCount="100000" saltValue="eo4sXjL43LGg/PAkjLnjKoLsZc2804J1EwUO379Iw/F6/R+CZyAa+dK9c4YjKS3Xh96Ud6ExFHt0rIFAYie0rg==" hashValue="7/AiVBvjtO2IWaTQbGjRXO75rvMyuT3nu3vr5uwM4EfdwyNdEdWxmYet4Gt4eFXhes9tGSJbpwIy1Bk/KHnotA==" algorithmName="SHA-512" password="CC35"/>
  <autoFilter ref="C81:K95"/>
  <mergeCells count="10">
    <mergeCell ref="E7:H7"/>
    <mergeCell ref="E9:H9"/>
    <mergeCell ref="E24:H24"/>
    <mergeCell ref="E45:H45"/>
    <mergeCell ref="E47:H47"/>
    <mergeCell ref="J51:J52"/>
    <mergeCell ref="E72:H72"/>
    <mergeCell ref="E74:H74"/>
    <mergeCell ref="G1:H1"/>
    <mergeCell ref="L2:V2"/>
  </mergeCells>
  <hyperlinks>
    <hyperlink ref="F1:G1" location="C2" display="1) Krycí list soupisu"/>
    <hyperlink ref="G1:H1" location="C54" display="2) Rekapitulace"/>
    <hyperlink ref="J1" location="C81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29" style="282" customWidth="1"/>
    <col min="2" max="2" width="1.664063" style="282" customWidth="1"/>
    <col min="3" max="4" width="5" style="282" customWidth="1"/>
    <col min="5" max="5" width="11.71" style="282" customWidth="1"/>
    <col min="6" max="6" width="9.14" style="282" customWidth="1"/>
    <col min="7" max="7" width="5" style="282" customWidth="1"/>
    <col min="8" max="8" width="77.86" style="282" customWidth="1"/>
    <col min="9" max="10" width="20" style="282" customWidth="1"/>
    <col min="11" max="11" width="1.664063" style="282" customWidth="1"/>
  </cols>
  <sheetData>
    <row r="1" ht="37.5" customHeight="1"/>
    <row r="2" ht="7.5" customHeight="1">
      <c r="B2" s="283"/>
      <c r="C2" s="284"/>
      <c r="D2" s="284"/>
      <c r="E2" s="284"/>
      <c r="F2" s="284"/>
      <c r="G2" s="284"/>
      <c r="H2" s="284"/>
      <c r="I2" s="284"/>
      <c r="J2" s="284"/>
      <c r="K2" s="285"/>
    </row>
    <row r="3" s="14" customFormat="1" ht="45" customHeight="1">
      <c r="B3" s="286"/>
      <c r="C3" s="287" t="s">
        <v>714</v>
      </c>
      <c r="D3" s="287"/>
      <c r="E3" s="287"/>
      <c r="F3" s="287"/>
      <c r="G3" s="287"/>
      <c r="H3" s="287"/>
      <c r="I3" s="287"/>
      <c r="J3" s="287"/>
      <c r="K3" s="288"/>
    </row>
    <row r="4" ht="25.5" customHeight="1">
      <c r="B4" s="289"/>
      <c r="C4" s="290" t="s">
        <v>715</v>
      </c>
      <c r="D4" s="290"/>
      <c r="E4" s="290"/>
      <c r="F4" s="290"/>
      <c r="G4" s="290"/>
      <c r="H4" s="290"/>
      <c r="I4" s="290"/>
      <c r="J4" s="290"/>
      <c r="K4" s="291"/>
    </row>
    <row r="5" ht="5.25" customHeight="1">
      <c r="B5" s="289"/>
      <c r="C5" s="292"/>
      <c r="D5" s="292"/>
      <c r="E5" s="292"/>
      <c r="F5" s="292"/>
      <c r="G5" s="292"/>
      <c r="H5" s="292"/>
      <c r="I5" s="292"/>
      <c r="J5" s="292"/>
      <c r="K5" s="291"/>
    </row>
    <row r="6" ht="15" customHeight="1">
      <c r="B6" s="289"/>
      <c r="C6" s="293" t="s">
        <v>716</v>
      </c>
      <c r="D6" s="293"/>
      <c r="E6" s="293"/>
      <c r="F6" s="293"/>
      <c r="G6" s="293"/>
      <c r="H6" s="293"/>
      <c r="I6" s="293"/>
      <c r="J6" s="293"/>
      <c r="K6" s="291"/>
    </row>
    <row r="7" ht="15" customHeight="1">
      <c r="B7" s="294"/>
      <c r="C7" s="293" t="s">
        <v>717</v>
      </c>
      <c r="D7" s="293"/>
      <c r="E7" s="293"/>
      <c r="F7" s="293"/>
      <c r="G7" s="293"/>
      <c r="H7" s="293"/>
      <c r="I7" s="293"/>
      <c r="J7" s="293"/>
      <c r="K7" s="291"/>
    </row>
    <row r="8" ht="12.75" customHeight="1">
      <c r="B8" s="294"/>
      <c r="C8" s="293"/>
      <c r="D8" s="293"/>
      <c r="E8" s="293"/>
      <c r="F8" s="293"/>
      <c r="G8" s="293"/>
      <c r="H8" s="293"/>
      <c r="I8" s="293"/>
      <c r="J8" s="293"/>
      <c r="K8" s="291"/>
    </row>
    <row r="9" ht="15" customHeight="1">
      <c r="B9" s="294"/>
      <c r="C9" s="293" t="s">
        <v>718</v>
      </c>
      <c r="D9" s="293"/>
      <c r="E9" s="293"/>
      <c r="F9" s="293"/>
      <c r="G9" s="293"/>
      <c r="H9" s="293"/>
      <c r="I9" s="293"/>
      <c r="J9" s="293"/>
      <c r="K9" s="291"/>
    </row>
    <row r="10" ht="15" customHeight="1">
      <c r="B10" s="294"/>
      <c r="C10" s="293"/>
      <c r="D10" s="293" t="s">
        <v>719</v>
      </c>
      <c r="E10" s="293"/>
      <c r="F10" s="293"/>
      <c r="G10" s="293"/>
      <c r="H10" s="293"/>
      <c r="I10" s="293"/>
      <c r="J10" s="293"/>
      <c r="K10" s="291"/>
    </row>
    <row r="11" ht="15" customHeight="1">
      <c r="B11" s="294"/>
      <c r="C11" s="295"/>
      <c r="D11" s="293" t="s">
        <v>720</v>
      </c>
      <c r="E11" s="293"/>
      <c r="F11" s="293"/>
      <c r="G11" s="293"/>
      <c r="H11" s="293"/>
      <c r="I11" s="293"/>
      <c r="J11" s="293"/>
      <c r="K11" s="291"/>
    </row>
    <row r="12" ht="12.75" customHeight="1">
      <c r="B12" s="294"/>
      <c r="C12" s="295"/>
      <c r="D12" s="295"/>
      <c r="E12" s="295"/>
      <c r="F12" s="295"/>
      <c r="G12" s="295"/>
      <c r="H12" s="295"/>
      <c r="I12" s="295"/>
      <c r="J12" s="295"/>
      <c r="K12" s="291"/>
    </row>
    <row r="13" ht="15" customHeight="1">
      <c r="B13" s="294"/>
      <c r="C13" s="295"/>
      <c r="D13" s="293" t="s">
        <v>721</v>
      </c>
      <c r="E13" s="293"/>
      <c r="F13" s="293"/>
      <c r="G13" s="293"/>
      <c r="H13" s="293"/>
      <c r="I13" s="293"/>
      <c r="J13" s="293"/>
      <c r="K13" s="291"/>
    </row>
    <row r="14" ht="15" customHeight="1">
      <c r="B14" s="294"/>
      <c r="C14" s="295"/>
      <c r="D14" s="293" t="s">
        <v>722</v>
      </c>
      <c r="E14" s="293"/>
      <c r="F14" s="293"/>
      <c r="G14" s="293"/>
      <c r="H14" s="293"/>
      <c r="I14" s="293"/>
      <c r="J14" s="293"/>
      <c r="K14" s="291"/>
    </row>
    <row r="15" ht="15" customHeight="1">
      <c r="B15" s="294"/>
      <c r="C15" s="295"/>
      <c r="D15" s="293" t="s">
        <v>723</v>
      </c>
      <c r="E15" s="293"/>
      <c r="F15" s="293"/>
      <c r="G15" s="293"/>
      <c r="H15" s="293"/>
      <c r="I15" s="293"/>
      <c r="J15" s="293"/>
      <c r="K15" s="291"/>
    </row>
    <row r="16" ht="15" customHeight="1">
      <c r="B16" s="294"/>
      <c r="C16" s="295"/>
      <c r="D16" s="295"/>
      <c r="E16" s="296" t="s">
        <v>80</v>
      </c>
      <c r="F16" s="293" t="s">
        <v>724</v>
      </c>
      <c r="G16" s="293"/>
      <c r="H16" s="293"/>
      <c r="I16" s="293"/>
      <c r="J16" s="293"/>
      <c r="K16" s="291"/>
    </row>
    <row r="17" ht="15" customHeight="1">
      <c r="B17" s="294"/>
      <c r="C17" s="295"/>
      <c r="D17" s="295"/>
      <c r="E17" s="296" t="s">
        <v>725</v>
      </c>
      <c r="F17" s="293" t="s">
        <v>726</v>
      </c>
      <c r="G17" s="293"/>
      <c r="H17" s="293"/>
      <c r="I17" s="293"/>
      <c r="J17" s="293"/>
      <c r="K17" s="291"/>
    </row>
    <row r="18" ht="15" customHeight="1">
      <c r="B18" s="294"/>
      <c r="C18" s="295"/>
      <c r="D18" s="295"/>
      <c r="E18" s="296" t="s">
        <v>727</v>
      </c>
      <c r="F18" s="293" t="s">
        <v>728</v>
      </c>
      <c r="G18" s="293"/>
      <c r="H18" s="293"/>
      <c r="I18" s="293"/>
      <c r="J18" s="293"/>
      <c r="K18" s="291"/>
    </row>
    <row r="19" ht="15" customHeight="1">
      <c r="B19" s="294"/>
      <c r="C19" s="295"/>
      <c r="D19" s="295"/>
      <c r="E19" s="296" t="s">
        <v>729</v>
      </c>
      <c r="F19" s="293" t="s">
        <v>730</v>
      </c>
      <c r="G19" s="293"/>
      <c r="H19" s="293"/>
      <c r="I19" s="293"/>
      <c r="J19" s="293"/>
      <c r="K19" s="291"/>
    </row>
    <row r="20" ht="15" customHeight="1">
      <c r="B20" s="294"/>
      <c r="C20" s="295"/>
      <c r="D20" s="295"/>
      <c r="E20" s="296" t="s">
        <v>731</v>
      </c>
      <c r="F20" s="293" t="s">
        <v>732</v>
      </c>
      <c r="G20" s="293"/>
      <c r="H20" s="293"/>
      <c r="I20" s="293"/>
      <c r="J20" s="293"/>
      <c r="K20" s="291"/>
    </row>
    <row r="21" ht="15" customHeight="1">
      <c r="B21" s="294"/>
      <c r="C21" s="295"/>
      <c r="D21" s="295"/>
      <c r="E21" s="296" t="s">
        <v>733</v>
      </c>
      <c r="F21" s="293" t="s">
        <v>734</v>
      </c>
      <c r="G21" s="293"/>
      <c r="H21" s="293"/>
      <c r="I21" s="293"/>
      <c r="J21" s="293"/>
      <c r="K21" s="291"/>
    </row>
    <row r="22" ht="12.75" customHeight="1">
      <c r="B22" s="294"/>
      <c r="C22" s="295"/>
      <c r="D22" s="295"/>
      <c r="E22" s="295"/>
      <c r="F22" s="295"/>
      <c r="G22" s="295"/>
      <c r="H22" s="295"/>
      <c r="I22" s="295"/>
      <c r="J22" s="295"/>
      <c r="K22" s="291"/>
    </row>
    <row r="23" ht="15" customHeight="1">
      <c r="B23" s="294"/>
      <c r="C23" s="293" t="s">
        <v>735</v>
      </c>
      <c r="D23" s="293"/>
      <c r="E23" s="293"/>
      <c r="F23" s="293"/>
      <c r="G23" s="293"/>
      <c r="H23" s="293"/>
      <c r="I23" s="293"/>
      <c r="J23" s="293"/>
      <c r="K23" s="291"/>
    </row>
    <row r="24" ht="15" customHeight="1">
      <c r="B24" s="294"/>
      <c r="C24" s="293" t="s">
        <v>736</v>
      </c>
      <c r="D24" s="293"/>
      <c r="E24" s="293"/>
      <c r="F24" s="293"/>
      <c r="G24" s="293"/>
      <c r="H24" s="293"/>
      <c r="I24" s="293"/>
      <c r="J24" s="293"/>
      <c r="K24" s="291"/>
    </row>
    <row r="25" ht="15" customHeight="1">
      <c r="B25" s="294"/>
      <c r="C25" s="293"/>
      <c r="D25" s="293" t="s">
        <v>737</v>
      </c>
      <c r="E25" s="293"/>
      <c r="F25" s="293"/>
      <c r="G25" s="293"/>
      <c r="H25" s="293"/>
      <c r="I25" s="293"/>
      <c r="J25" s="293"/>
      <c r="K25" s="291"/>
    </row>
    <row r="26" ht="15" customHeight="1">
      <c r="B26" s="294"/>
      <c r="C26" s="295"/>
      <c r="D26" s="293" t="s">
        <v>738</v>
      </c>
      <c r="E26" s="293"/>
      <c r="F26" s="293"/>
      <c r="G26" s="293"/>
      <c r="H26" s="293"/>
      <c r="I26" s="293"/>
      <c r="J26" s="293"/>
      <c r="K26" s="291"/>
    </row>
    <row r="27" ht="12.75" customHeight="1">
      <c r="B27" s="294"/>
      <c r="C27" s="295"/>
      <c r="D27" s="295"/>
      <c r="E27" s="295"/>
      <c r="F27" s="295"/>
      <c r="G27" s="295"/>
      <c r="H27" s="295"/>
      <c r="I27" s="295"/>
      <c r="J27" s="295"/>
      <c r="K27" s="291"/>
    </row>
    <row r="28" ht="15" customHeight="1">
      <c r="B28" s="294"/>
      <c r="C28" s="295"/>
      <c r="D28" s="293" t="s">
        <v>739</v>
      </c>
      <c r="E28" s="293"/>
      <c r="F28" s="293"/>
      <c r="G28" s="293"/>
      <c r="H28" s="293"/>
      <c r="I28" s="293"/>
      <c r="J28" s="293"/>
      <c r="K28" s="291"/>
    </row>
    <row r="29" ht="15" customHeight="1">
      <c r="B29" s="294"/>
      <c r="C29" s="295"/>
      <c r="D29" s="293" t="s">
        <v>740</v>
      </c>
      <c r="E29" s="293"/>
      <c r="F29" s="293"/>
      <c r="G29" s="293"/>
      <c r="H29" s="293"/>
      <c r="I29" s="293"/>
      <c r="J29" s="293"/>
      <c r="K29" s="291"/>
    </row>
    <row r="30" ht="12.75" customHeight="1">
      <c r="B30" s="294"/>
      <c r="C30" s="295"/>
      <c r="D30" s="295"/>
      <c r="E30" s="295"/>
      <c r="F30" s="295"/>
      <c r="G30" s="295"/>
      <c r="H30" s="295"/>
      <c r="I30" s="295"/>
      <c r="J30" s="295"/>
      <c r="K30" s="291"/>
    </row>
    <row r="31" ht="15" customHeight="1">
      <c r="B31" s="294"/>
      <c r="C31" s="295"/>
      <c r="D31" s="293" t="s">
        <v>741</v>
      </c>
      <c r="E31" s="293"/>
      <c r="F31" s="293"/>
      <c r="G31" s="293"/>
      <c r="H31" s="293"/>
      <c r="I31" s="293"/>
      <c r="J31" s="293"/>
      <c r="K31" s="291"/>
    </row>
    <row r="32" ht="15" customHeight="1">
      <c r="B32" s="294"/>
      <c r="C32" s="295"/>
      <c r="D32" s="293" t="s">
        <v>742</v>
      </c>
      <c r="E32" s="293"/>
      <c r="F32" s="293"/>
      <c r="G32" s="293"/>
      <c r="H32" s="293"/>
      <c r="I32" s="293"/>
      <c r="J32" s="293"/>
      <c r="K32" s="291"/>
    </row>
    <row r="33" ht="15" customHeight="1">
      <c r="B33" s="294"/>
      <c r="C33" s="295"/>
      <c r="D33" s="293" t="s">
        <v>743</v>
      </c>
      <c r="E33" s="293"/>
      <c r="F33" s="293"/>
      <c r="G33" s="293"/>
      <c r="H33" s="293"/>
      <c r="I33" s="293"/>
      <c r="J33" s="293"/>
      <c r="K33" s="291"/>
    </row>
    <row r="34" ht="15" customHeight="1">
      <c r="B34" s="294"/>
      <c r="C34" s="295"/>
      <c r="D34" s="293"/>
      <c r="E34" s="297" t="s">
        <v>116</v>
      </c>
      <c r="F34" s="293"/>
      <c r="G34" s="293" t="s">
        <v>744</v>
      </c>
      <c r="H34" s="293"/>
      <c r="I34" s="293"/>
      <c r="J34" s="293"/>
      <c r="K34" s="291"/>
    </row>
    <row r="35" ht="30.75" customHeight="1">
      <c r="B35" s="294"/>
      <c r="C35" s="295"/>
      <c r="D35" s="293"/>
      <c r="E35" s="297" t="s">
        <v>745</v>
      </c>
      <c r="F35" s="293"/>
      <c r="G35" s="293" t="s">
        <v>746</v>
      </c>
      <c r="H35" s="293"/>
      <c r="I35" s="293"/>
      <c r="J35" s="293"/>
      <c r="K35" s="291"/>
    </row>
    <row r="36" ht="15" customHeight="1">
      <c r="B36" s="294"/>
      <c r="C36" s="295"/>
      <c r="D36" s="293"/>
      <c r="E36" s="297" t="s">
        <v>54</v>
      </c>
      <c r="F36" s="293"/>
      <c r="G36" s="293" t="s">
        <v>747</v>
      </c>
      <c r="H36" s="293"/>
      <c r="I36" s="293"/>
      <c r="J36" s="293"/>
      <c r="K36" s="291"/>
    </row>
    <row r="37" ht="15" customHeight="1">
      <c r="B37" s="294"/>
      <c r="C37" s="295"/>
      <c r="D37" s="293"/>
      <c r="E37" s="297" t="s">
        <v>117</v>
      </c>
      <c r="F37" s="293"/>
      <c r="G37" s="293" t="s">
        <v>748</v>
      </c>
      <c r="H37" s="293"/>
      <c r="I37" s="293"/>
      <c r="J37" s="293"/>
      <c r="K37" s="291"/>
    </row>
    <row r="38" ht="15" customHeight="1">
      <c r="B38" s="294"/>
      <c r="C38" s="295"/>
      <c r="D38" s="293"/>
      <c r="E38" s="297" t="s">
        <v>118</v>
      </c>
      <c r="F38" s="293"/>
      <c r="G38" s="293" t="s">
        <v>749</v>
      </c>
      <c r="H38" s="293"/>
      <c r="I38" s="293"/>
      <c r="J38" s="293"/>
      <c r="K38" s="291"/>
    </row>
    <row r="39" ht="15" customHeight="1">
      <c r="B39" s="294"/>
      <c r="C39" s="295"/>
      <c r="D39" s="293"/>
      <c r="E39" s="297" t="s">
        <v>119</v>
      </c>
      <c r="F39" s="293"/>
      <c r="G39" s="293" t="s">
        <v>750</v>
      </c>
      <c r="H39" s="293"/>
      <c r="I39" s="293"/>
      <c r="J39" s="293"/>
      <c r="K39" s="291"/>
    </row>
    <row r="40" ht="15" customHeight="1">
      <c r="B40" s="294"/>
      <c r="C40" s="295"/>
      <c r="D40" s="293"/>
      <c r="E40" s="297" t="s">
        <v>751</v>
      </c>
      <c r="F40" s="293"/>
      <c r="G40" s="293" t="s">
        <v>752</v>
      </c>
      <c r="H40" s="293"/>
      <c r="I40" s="293"/>
      <c r="J40" s="293"/>
      <c r="K40" s="291"/>
    </row>
    <row r="41" ht="15" customHeight="1">
      <c r="B41" s="294"/>
      <c r="C41" s="295"/>
      <c r="D41" s="293"/>
      <c r="E41" s="297"/>
      <c r="F41" s="293"/>
      <c r="G41" s="293" t="s">
        <v>753</v>
      </c>
      <c r="H41" s="293"/>
      <c r="I41" s="293"/>
      <c r="J41" s="293"/>
      <c r="K41" s="291"/>
    </row>
    <row r="42" ht="15" customHeight="1">
      <c r="B42" s="294"/>
      <c r="C42" s="295"/>
      <c r="D42" s="293"/>
      <c r="E42" s="297" t="s">
        <v>754</v>
      </c>
      <c r="F42" s="293"/>
      <c r="G42" s="293" t="s">
        <v>755</v>
      </c>
      <c r="H42" s="293"/>
      <c r="I42" s="293"/>
      <c r="J42" s="293"/>
      <c r="K42" s="291"/>
    </row>
    <row r="43" ht="15" customHeight="1">
      <c r="B43" s="294"/>
      <c r="C43" s="295"/>
      <c r="D43" s="293"/>
      <c r="E43" s="297" t="s">
        <v>121</v>
      </c>
      <c r="F43" s="293"/>
      <c r="G43" s="293" t="s">
        <v>756</v>
      </c>
      <c r="H43" s="293"/>
      <c r="I43" s="293"/>
      <c r="J43" s="293"/>
      <c r="K43" s="291"/>
    </row>
    <row r="44" ht="12.75" customHeight="1">
      <c r="B44" s="294"/>
      <c r="C44" s="295"/>
      <c r="D44" s="293"/>
      <c r="E44" s="293"/>
      <c r="F44" s="293"/>
      <c r="G44" s="293"/>
      <c r="H44" s="293"/>
      <c r="I44" s="293"/>
      <c r="J44" s="293"/>
      <c r="K44" s="291"/>
    </row>
    <row r="45" ht="15" customHeight="1">
      <c r="B45" s="294"/>
      <c r="C45" s="295"/>
      <c r="D45" s="293" t="s">
        <v>757</v>
      </c>
      <c r="E45" s="293"/>
      <c r="F45" s="293"/>
      <c r="G45" s="293"/>
      <c r="H45" s="293"/>
      <c r="I45" s="293"/>
      <c r="J45" s="293"/>
      <c r="K45" s="291"/>
    </row>
    <row r="46" ht="15" customHeight="1">
      <c r="B46" s="294"/>
      <c r="C46" s="295"/>
      <c r="D46" s="295"/>
      <c r="E46" s="293" t="s">
        <v>758</v>
      </c>
      <c r="F46" s="293"/>
      <c r="G46" s="293"/>
      <c r="H46" s="293"/>
      <c r="I46" s="293"/>
      <c r="J46" s="293"/>
      <c r="K46" s="291"/>
    </row>
    <row r="47" ht="15" customHeight="1">
      <c r="B47" s="294"/>
      <c r="C47" s="295"/>
      <c r="D47" s="295"/>
      <c r="E47" s="293" t="s">
        <v>759</v>
      </c>
      <c r="F47" s="293"/>
      <c r="G47" s="293"/>
      <c r="H47" s="293"/>
      <c r="I47" s="293"/>
      <c r="J47" s="293"/>
      <c r="K47" s="291"/>
    </row>
    <row r="48" ht="15" customHeight="1">
      <c r="B48" s="294"/>
      <c r="C48" s="295"/>
      <c r="D48" s="295"/>
      <c r="E48" s="293" t="s">
        <v>760</v>
      </c>
      <c r="F48" s="293"/>
      <c r="G48" s="293"/>
      <c r="H48" s="293"/>
      <c r="I48" s="293"/>
      <c r="J48" s="293"/>
      <c r="K48" s="291"/>
    </row>
    <row r="49" ht="15" customHeight="1">
      <c r="B49" s="294"/>
      <c r="C49" s="295"/>
      <c r="D49" s="293" t="s">
        <v>761</v>
      </c>
      <c r="E49" s="293"/>
      <c r="F49" s="293"/>
      <c r="G49" s="293"/>
      <c r="H49" s="293"/>
      <c r="I49" s="293"/>
      <c r="J49" s="293"/>
      <c r="K49" s="291"/>
    </row>
    <row r="50" ht="25.5" customHeight="1">
      <c r="B50" s="289"/>
      <c r="C50" s="290" t="s">
        <v>762</v>
      </c>
      <c r="D50" s="290"/>
      <c r="E50" s="290"/>
      <c r="F50" s="290"/>
      <c r="G50" s="290"/>
      <c r="H50" s="290"/>
      <c r="I50" s="290"/>
      <c r="J50" s="290"/>
      <c r="K50" s="291"/>
    </row>
    <row r="51" ht="5.25" customHeight="1">
      <c r="B51" s="289"/>
      <c r="C51" s="292"/>
      <c r="D51" s="292"/>
      <c r="E51" s="292"/>
      <c r="F51" s="292"/>
      <c r="G51" s="292"/>
      <c r="H51" s="292"/>
      <c r="I51" s="292"/>
      <c r="J51" s="292"/>
      <c r="K51" s="291"/>
    </row>
    <row r="52" ht="15" customHeight="1">
      <c r="B52" s="289"/>
      <c r="C52" s="293" t="s">
        <v>763</v>
      </c>
      <c r="D52" s="293"/>
      <c r="E52" s="293"/>
      <c r="F52" s="293"/>
      <c r="G52" s="293"/>
      <c r="H52" s="293"/>
      <c r="I52" s="293"/>
      <c r="J52" s="293"/>
      <c r="K52" s="291"/>
    </row>
    <row r="53" ht="15" customHeight="1">
      <c r="B53" s="289"/>
      <c r="C53" s="293" t="s">
        <v>764</v>
      </c>
      <c r="D53" s="293"/>
      <c r="E53" s="293"/>
      <c r="F53" s="293"/>
      <c r="G53" s="293"/>
      <c r="H53" s="293"/>
      <c r="I53" s="293"/>
      <c r="J53" s="293"/>
      <c r="K53" s="291"/>
    </row>
    <row r="54" ht="12.75" customHeight="1">
      <c r="B54" s="289"/>
      <c r="C54" s="293"/>
      <c r="D54" s="293"/>
      <c r="E54" s="293"/>
      <c r="F54" s="293"/>
      <c r="G54" s="293"/>
      <c r="H54" s="293"/>
      <c r="I54" s="293"/>
      <c r="J54" s="293"/>
      <c r="K54" s="291"/>
    </row>
    <row r="55" ht="15" customHeight="1">
      <c r="B55" s="289"/>
      <c r="C55" s="293" t="s">
        <v>765</v>
      </c>
      <c r="D55" s="293"/>
      <c r="E55" s="293"/>
      <c r="F55" s="293"/>
      <c r="G55" s="293"/>
      <c r="H55" s="293"/>
      <c r="I55" s="293"/>
      <c r="J55" s="293"/>
      <c r="K55" s="291"/>
    </row>
    <row r="56" ht="15" customHeight="1">
      <c r="B56" s="289"/>
      <c r="C56" s="295"/>
      <c r="D56" s="293" t="s">
        <v>766</v>
      </c>
      <c r="E56" s="293"/>
      <c r="F56" s="293"/>
      <c r="G56" s="293"/>
      <c r="H56" s="293"/>
      <c r="I56" s="293"/>
      <c r="J56" s="293"/>
      <c r="K56" s="291"/>
    </row>
    <row r="57" ht="15" customHeight="1">
      <c r="B57" s="289"/>
      <c r="C57" s="295"/>
      <c r="D57" s="293" t="s">
        <v>767</v>
      </c>
      <c r="E57" s="293"/>
      <c r="F57" s="293"/>
      <c r="G57" s="293"/>
      <c r="H57" s="293"/>
      <c r="I57" s="293"/>
      <c r="J57" s="293"/>
      <c r="K57" s="291"/>
    </row>
    <row r="58" ht="15" customHeight="1">
      <c r="B58" s="289"/>
      <c r="C58" s="295"/>
      <c r="D58" s="293" t="s">
        <v>768</v>
      </c>
      <c r="E58" s="293"/>
      <c r="F58" s="293"/>
      <c r="G58" s="293"/>
      <c r="H58" s="293"/>
      <c r="I58" s="293"/>
      <c r="J58" s="293"/>
      <c r="K58" s="291"/>
    </row>
    <row r="59" ht="15" customHeight="1">
      <c r="B59" s="289"/>
      <c r="C59" s="295"/>
      <c r="D59" s="293" t="s">
        <v>769</v>
      </c>
      <c r="E59" s="293"/>
      <c r="F59" s="293"/>
      <c r="G59" s="293"/>
      <c r="H59" s="293"/>
      <c r="I59" s="293"/>
      <c r="J59" s="293"/>
      <c r="K59" s="291"/>
    </row>
    <row r="60" ht="15" customHeight="1">
      <c r="B60" s="289"/>
      <c r="C60" s="295"/>
      <c r="D60" s="298" t="s">
        <v>770</v>
      </c>
      <c r="E60" s="298"/>
      <c r="F60" s="298"/>
      <c r="G60" s="298"/>
      <c r="H60" s="298"/>
      <c r="I60" s="298"/>
      <c r="J60" s="298"/>
      <c r="K60" s="291"/>
    </row>
    <row r="61" ht="15" customHeight="1">
      <c r="B61" s="289"/>
      <c r="C61" s="295"/>
      <c r="D61" s="293" t="s">
        <v>771</v>
      </c>
      <c r="E61" s="293"/>
      <c r="F61" s="293"/>
      <c r="G61" s="293"/>
      <c r="H61" s="293"/>
      <c r="I61" s="293"/>
      <c r="J61" s="293"/>
      <c r="K61" s="291"/>
    </row>
    <row r="62" ht="12.75" customHeight="1">
      <c r="B62" s="289"/>
      <c r="C62" s="295"/>
      <c r="D62" s="295"/>
      <c r="E62" s="299"/>
      <c r="F62" s="295"/>
      <c r="G62" s="295"/>
      <c r="H62" s="295"/>
      <c r="I62" s="295"/>
      <c r="J62" s="295"/>
      <c r="K62" s="291"/>
    </row>
    <row r="63" ht="15" customHeight="1">
      <c r="B63" s="289"/>
      <c r="C63" s="295"/>
      <c r="D63" s="293" t="s">
        <v>772</v>
      </c>
      <c r="E63" s="293"/>
      <c r="F63" s="293"/>
      <c r="G63" s="293"/>
      <c r="H63" s="293"/>
      <c r="I63" s="293"/>
      <c r="J63" s="293"/>
      <c r="K63" s="291"/>
    </row>
    <row r="64" ht="15" customHeight="1">
      <c r="B64" s="289"/>
      <c r="C64" s="295"/>
      <c r="D64" s="298" t="s">
        <v>773</v>
      </c>
      <c r="E64" s="298"/>
      <c r="F64" s="298"/>
      <c r="G64" s="298"/>
      <c r="H64" s="298"/>
      <c r="I64" s="298"/>
      <c r="J64" s="298"/>
      <c r="K64" s="291"/>
    </row>
    <row r="65" ht="15" customHeight="1">
      <c r="B65" s="289"/>
      <c r="C65" s="295"/>
      <c r="D65" s="293" t="s">
        <v>774</v>
      </c>
      <c r="E65" s="293"/>
      <c r="F65" s="293"/>
      <c r="G65" s="293"/>
      <c r="H65" s="293"/>
      <c r="I65" s="293"/>
      <c r="J65" s="293"/>
      <c r="K65" s="291"/>
    </row>
    <row r="66" ht="15" customHeight="1">
      <c r="B66" s="289"/>
      <c r="C66" s="295"/>
      <c r="D66" s="293" t="s">
        <v>775</v>
      </c>
      <c r="E66" s="293"/>
      <c r="F66" s="293"/>
      <c r="G66" s="293"/>
      <c r="H66" s="293"/>
      <c r="I66" s="293"/>
      <c r="J66" s="293"/>
      <c r="K66" s="291"/>
    </row>
    <row r="67" ht="15" customHeight="1">
      <c r="B67" s="289"/>
      <c r="C67" s="295"/>
      <c r="D67" s="293" t="s">
        <v>776</v>
      </c>
      <c r="E67" s="293"/>
      <c r="F67" s="293"/>
      <c r="G67" s="293"/>
      <c r="H67" s="293"/>
      <c r="I67" s="293"/>
      <c r="J67" s="293"/>
      <c r="K67" s="291"/>
    </row>
    <row r="68" ht="15" customHeight="1">
      <c r="B68" s="289"/>
      <c r="C68" s="295"/>
      <c r="D68" s="293" t="s">
        <v>777</v>
      </c>
      <c r="E68" s="293"/>
      <c r="F68" s="293"/>
      <c r="G68" s="293"/>
      <c r="H68" s="293"/>
      <c r="I68" s="293"/>
      <c r="J68" s="293"/>
      <c r="K68" s="291"/>
    </row>
    <row r="69" ht="12.75" customHeight="1">
      <c r="B69" s="300"/>
      <c r="C69" s="301"/>
      <c r="D69" s="301"/>
      <c r="E69" s="301"/>
      <c r="F69" s="301"/>
      <c r="G69" s="301"/>
      <c r="H69" s="301"/>
      <c r="I69" s="301"/>
      <c r="J69" s="301"/>
      <c r="K69" s="302"/>
    </row>
    <row r="70" ht="18.75" customHeight="1">
      <c r="B70" s="303"/>
      <c r="C70" s="303"/>
      <c r="D70" s="303"/>
      <c r="E70" s="303"/>
      <c r="F70" s="303"/>
      <c r="G70" s="303"/>
      <c r="H70" s="303"/>
      <c r="I70" s="303"/>
      <c r="J70" s="303"/>
      <c r="K70" s="304"/>
    </row>
    <row r="71" ht="18.75" customHeight="1">
      <c r="B71" s="304"/>
      <c r="C71" s="304"/>
      <c r="D71" s="304"/>
      <c r="E71" s="304"/>
      <c r="F71" s="304"/>
      <c r="G71" s="304"/>
      <c r="H71" s="304"/>
      <c r="I71" s="304"/>
      <c r="J71" s="304"/>
      <c r="K71" s="304"/>
    </row>
    <row r="72" ht="7.5" customHeight="1">
      <c r="B72" s="305"/>
      <c r="C72" s="306"/>
      <c r="D72" s="306"/>
      <c r="E72" s="306"/>
      <c r="F72" s="306"/>
      <c r="G72" s="306"/>
      <c r="H72" s="306"/>
      <c r="I72" s="306"/>
      <c r="J72" s="306"/>
      <c r="K72" s="307"/>
    </row>
    <row r="73" ht="45" customHeight="1">
      <c r="B73" s="308"/>
      <c r="C73" s="309" t="s">
        <v>90</v>
      </c>
      <c r="D73" s="309"/>
      <c r="E73" s="309"/>
      <c r="F73" s="309"/>
      <c r="G73" s="309"/>
      <c r="H73" s="309"/>
      <c r="I73" s="309"/>
      <c r="J73" s="309"/>
      <c r="K73" s="310"/>
    </row>
    <row r="74" ht="17.25" customHeight="1">
      <c r="B74" s="308"/>
      <c r="C74" s="311" t="s">
        <v>778</v>
      </c>
      <c r="D74" s="311"/>
      <c r="E74" s="311"/>
      <c r="F74" s="311" t="s">
        <v>779</v>
      </c>
      <c r="G74" s="312"/>
      <c r="H74" s="311" t="s">
        <v>117</v>
      </c>
      <c r="I74" s="311" t="s">
        <v>58</v>
      </c>
      <c r="J74" s="311" t="s">
        <v>780</v>
      </c>
      <c r="K74" s="310"/>
    </row>
    <row r="75" ht="17.25" customHeight="1">
      <c r="B75" s="308"/>
      <c r="C75" s="313" t="s">
        <v>781</v>
      </c>
      <c r="D75" s="313"/>
      <c r="E75" s="313"/>
      <c r="F75" s="314" t="s">
        <v>782</v>
      </c>
      <c r="G75" s="315"/>
      <c r="H75" s="313"/>
      <c r="I75" s="313"/>
      <c r="J75" s="313" t="s">
        <v>783</v>
      </c>
      <c r="K75" s="310"/>
    </row>
    <row r="76" ht="5.25" customHeight="1">
      <c r="B76" s="308"/>
      <c r="C76" s="316"/>
      <c r="D76" s="316"/>
      <c r="E76" s="316"/>
      <c r="F76" s="316"/>
      <c r="G76" s="317"/>
      <c r="H76" s="316"/>
      <c r="I76" s="316"/>
      <c r="J76" s="316"/>
      <c r="K76" s="310"/>
    </row>
    <row r="77" ht="15" customHeight="1">
      <c r="B77" s="308"/>
      <c r="C77" s="297" t="s">
        <v>54</v>
      </c>
      <c r="D77" s="316"/>
      <c r="E77" s="316"/>
      <c r="F77" s="318" t="s">
        <v>784</v>
      </c>
      <c r="G77" s="317"/>
      <c r="H77" s="297" t="s">
        <v>785</v>
      </c>
      <c r="I77" s="297" t="s">
        <v>786</v>
      </c>
      <c r="J77" s="297">
        <v>20</v>
      </c>
      <c r="K77" s="310"/>
    </row>
    <row r="78" ht="15" customHeight="1">
      <c r="B78" s="308"/>
      <c r="C78" s="297" t="s">
        <v>787</v>
      </c>
      <c r="D78" s="297"/>
      <c r="E78" s="297"/>
      <c r="F78" s="318" t="s">
        <v>784</v>
      </c>
      <c r="G78" s="317"/>
      <c r="H78" s="297" t="s">
        <v>788</v>
      </c>
      <c r="I78" s="297" t="s">
        <v>786</v>
      </c>
      <c r="J78" s="297">
        <v>120</v>
      </c>
      <c r="K78" s="310"/>
    </row>
    <row r="79" ht="15" customHeight="1">
      <c r="B79" s="319"/>
      <c r="C79" s="297" t="s">
        <v>789</v>
      </c>
      <c r="D79" s="297"/>
      <c r="E79" s="297"/>
      <c r="F79" s="318" t="s">
        <v>790</v>
      </c>
      <c r="G79" s="317"/>
      <c r="H79" s="297" t="s">
        <v>791</v>
      </c>
      <c r="I79" s="297" t="s">
        <v>786</v>
      </c>
      <c r="J79" s="297">
        <v>50</v>
      </c>
      <c r="K79" s="310"/>
    </row>
    <row r="80" ht="15" customHeight="1">
      <c r="B80" s="319"/>
      <c r="C80" s="297" t="s">
        <v>792</v>
      </c>
      <c r="D80" s="297"/>
      <c r="E80" s="297"/>
      <c r="F80" s="318" t="s">
        <v>784</v>
      </c>
      <c r="G80" s="317"/>
      <c r="H80" s="297" t="s">
        <v>793</v>
      </c>
      <c r="I80" s="297" t="s">
        <v>794</v>
      </c>
      <c r="J80" s="297"/>
      <c r="K80" s="310"/>
    </row>
    <row r="81" ht="15" customHeight="1">
      <c r="B81" s="319"/>
      <c r="C81" s="320" t="s">
        <v>795</v>
      </c>
      <c r="D81" s="320"/>
      <c r="E81" s="320"/>
      <c r="F81" s="321" t="s">
        <v>790</v>
      </c>
      <c r="G81" s="320"/>
      <c r="H81" s="320" t="s">
        <v>796</v>
      </c>
      <c r="I81" s="320" t="s">
        <v>786</v>
      </c>
      <c r="J81" s="320">
        <v>15</v>
      </c>
      <c r="K81" s="310"/>
    </row>
    <row r="82" ht="15" customHeight="1">
      <c r="B82" s="319"/>
      <c r="C82" s="320" t="s">
        <v>797</v>
      </c>
      <c r="D82" s="320"/>
      <c r="E82" s="320"/>
      <c r="F82" s="321" t="s">
        <v>790</v>
      </c>
      <c r="G82" s="320"/>
      <c r="H82" s="320" t="s">
        <v>798</v>
      </c>
      <c r="I82" s="320" t="s">
        <v>786</v>
      </c>
      <c r="J82" s="320">
        <v>15</v>
      </c>
      <c r="K82" s="310"/>
    </row>
    <row r="83" ht="15" customHeight="1">
      <c r="B83" s="319"/>
      <c r="C83" s="320" t="s">
        <v>799</v>
      </c>
      <c r="D83" s="320"/>
      <c r="E83" s="320"/>
      <c r="F83" s="321" t="s">
        <v>790</v>
      </c>
      <c r="G83" s="320"/>
      <c r="H83" s="320" t="s">
        <v>800</v>
      </c>
      <c r="I83" s="320" t="s">
        <v>786</v>
      </c>
      <c r="J83" s="320">
        <v>20</v>
      </c>
      <c r="K83" s="310"/>
    </row>
    <row r="84" ht="15" customHeight="1">
      <c r="B84" s="319"/>
      <c r="C84" s="320" t="s">
        <v>801</v>
      </c>
      <c r="D84" s="320"/>
      <c r="E84" s="320"/>
      <c r="F84" s="321" t="s">
        <v>790</v>
      </c>
      <c r="G84" s="320"/>
      <c r="H84" s="320" t="s">
        <v>802</v>
      </c>
      <c r="I84" s="320" t="s">
        <v>786</v>
      </c>
      <c r="J84" s="320">
        <v>20</v>
      </c>
      <c r="K84" s="310"/>
    </row>
    <row r="85" ht="15" customHeight="1">
      <c r="B85" s="319"/>
      <c r="C85" s="297" t="s">
        <v>803</v>
      </c>
      <c r="D85" s="297"/>
      <c r="E85" s="297"/>
      <c r="F85" s="318" t="s">
        <v>790</v>
      </c>
      <c r="G85" s="317"/>
      <c r="H85" s="297" t="s">
        <v>804</v>
      </c>
      <c r="I85" s="297" t="s">
        <v>786</v>
      </c>
      <c r="J85" s="297">
        <v>50</v>
      </c>
      <c r="K85" s="310"/>
    </row>
    <row r="86" ht="15" customHeight="1">
      <c r="B86" s="319"/>
      <c r="C86" s="297" t="s">
        <v>805</v>
      </c>
      <c r="D86" s="297"/>
      <c r="E86" s="297"/>
      <c r="F86" s="318" t="s">
        <v>790</v>
      </c>
      <c r="G86" s="317"/>
      <c r="H86" s="297" t="s">
        <v>806</v>
      </c>
      <c r="I86" s="297" t="s">
        <v>786</v>
      </c>
      <c r="J86" s="297">
        <v>20</v>
      </c>
      <c r="K86" s="310"/>
    </row>
    <row r="87" ht="15" customHeight="1">
      <c r="B87" s="319"/>
      <c r="C87" s="297" t="s">
        <v>807</v>
      </c>
      <c r="D87" s="297"/>
      <c r="E87" s="297"/>
      <c r="F87" s="318" t="s">
        <v>790</v>
      </c>
      <c r="G87" s="317"/>
      <c r="H87" s="297" t="s">
        <v>808</v>
      </c>
      <c r="I87" s="297" t="s">
        <v>786</v>
      </c>
      <c r="J87" s="297">
        <v>20</v>
      </c>
      <c r="K87" s="310"/>
    </row>
    <row r="88" ht="15" customHeight="1">
      <c r="B88" s="319"/>
      <c r="C88" s="297" t="s">
        <v>809</v>
      </c>
      <c r="D88" s="297"/>
      <c r="E88" s="297"/>
      <c r="F88" s="318" t="s">
        <v>790</v>
      </c>
      <c r="G88" s="317"/>
      <c r="H88" s="297" t="s">
        <v>810</v>
      </c>
      <c r="I88" s="297" t="s">
        <v>786</v>
      </c>
      <c r="J88" s="297">
        <v>50</v>
      </c>
      <c r="K88" s="310"/>
    </row>
    <row r="89" ht="15" customHeight="1">
      <c r="B89" s="319"/>
      <c r="C89" s="297" t="s">
        <v>811</v>
      </c>
      <c r="D89" s="297"/>
      <c r="E89" s="297"/>
      <c r="F89" s="318" t="s">
        <v>790</v>
      </c>
      <c r="G89" s="317"/>
      <c r="H89" s="297" t="s">
        <v>811</v>
      </c>
      <c r="I89" s="297" t="s">
        <v>786</v>
      </c>
      <c r="J89" s="297">
        <v>50</v>
      </c>
      <c r="K89" s="310"/>
    </row>
    <row r="90" ht="15" customHeight="1">
      <c r="B90" s="319"/>
      <c r="C90" s="297" t="s">
        <v>122</v>
      </c>
      <c r="D90" s="297"/>
      <c r="E90" s="297"/>
      <c r="F90" s="318" t="s">
        <v>790</v>
      </c>
      <c r="G90" s="317"/>
      <c r="H90" s="297" t="s">
        <v>812</v>
      </c>
      <c r="I90" s="297" t="s">
        <v>786</v>
      </c>
      <c r="J90" s="297">
        <v>255</v>
      </c>
      <c r="K90" s="310"/>
    </row>
    <row r="91" ht="15" customHeight="1">
      <c r="B91" s="319"/>
      <c r="C91" s="297" t="s">
        <v>813</v>
      </c>
      <c r="D91" s="297"/>
      <c r="E91" s="297"/>
      <c r="F91" s="318" t="s">
        <v>784</v>
      </c>
      <c r="G91" s="317"/>
      <c r="H91" s="297" t="s">
        <v>814</v>
      </c>
      <c r="I91" s="297" t="s">
        <v>815</v>
      </c>
      <c r="J91" s="297"/>
      <c r="K91" s="310"/>
    </row>
    <row r="92" ht="15" customHeight="1">
      <c r="B92" s="319"/>
      <c r="C92" s="297" t="s">
        <v>816</v>
      </c>
      <c r="D92" s="297"/>
      <c r="E92" s="297"/>
      <c r="F92" s="318" t="s">
        <v>784</v>
      </c>
      <c r="G92" s="317"/>
      <c r="H92" s="297" t="s">
        <v>817</v>
      </c>
      <c r="I92" s="297" t="s">
        <v>818</v>
      </c>
      <c r="J92" s="297"/>
      <c r="K92" s="310"/>
    </row>
    <row r="93" ht="15" customHeight="1">
      <c r="B93" s="319"/>
      <c r="C93" s="297" t="s">
        <v>819</v>
      </c>
      <c r="D93" s="297"/>
      <c r="E93" s="297"/>
      <c r="F93" s="318" t="s">
        <v>784</v>
      </c>
      <c r="G93" s="317"/>
      <c r="H93" s="297" t="s">
        <v>819</v>
      </c>
      <c r="I93" s="297" t="s">
        <v>818</v>
      </c>
      <c r="J93" s="297"/>
      <c r="K93" s="310"/>
    </row>
    <row r="94" ht="15" customHeight="1">
      <c r="B94" s="319"/>
      <c r="C94" s="297" t="s">
        <v>39</v>
      </c>
      <c r="D94" s="297"/>
      <c r="E94" s="297"/>
      <c r="F94" s="318" t="s">
        <v>784</v>
      </c>
      <c r="G94" s="317"/>
      <c r="H94" s="297" t="s">
        <v>820</v>
      </c>
      <c r="I94" s="297" t="s">
        <v>818</v>
      </c>
      <c r="J94" s="297"/>
      <c r="K94" s="310"/>
    </row>
    <row r="95" ht="15" customHeight="1">
      <c r="B95" s="319"/>
      <c r="C95" s="297" t="s">
        <v>49</v>
      </c>
      <c r="D95" s="297"/>
      <c r="E95" s="297"/>
      <c r="F95" s="318" t="s">
        <v>784</v>
      </c>
      <c r="G95" s="317"/>
      <c r="H95" s="297" t="s">
        <v>821</v>
      </c>
      <c r="I95" s="297" t="s">
        <v>818</v>
      </c>
      <c r="J95" s="297"/>
      <c r="K95" s="310"/>
    </row>
    <row r="96" ht="15" customHeight="1">
      <c r="B96" s="322"/>
      <c r="C96" s="323"/>
      <c r="D96" s="323"/>
      <c r="E96" s="323"/>
      <c r="F96" s="323"/>
      <c r="G96" s="323"/>
      <c r="H96" s="323"/>
      <c r="I96" s="323"/>
      <c r="J96" s="323"/>
      <c r="K96" s="324"/>
    </row>
    <row r="97" ht="18.75" customHeight="1">
      <c r="B97" s="325"/>
      <c r="C97" s="326"/>
      <c r="D97" s="326"/>
      <c r="E97" s="326"/>
      <c r="F97" s="326"/>
      <c r="G97" s="326"/>
      <c r="H97" s="326"/>
      <c r="I97" s="326"/>
      <c r="J97" s="326"/>
      <c r="K97" s="325"/>
    </row>
    <row r="98" ht="18.75" customHeight="1">
      <c r="B98" s="304"/>
      <c r="C98" s="304"/>
      <c r="D98" s="304"/>
      <c r="E98" s="304"/>
      <c r="F98" s="304"/>
      <c r="G98" s="304"/>
      <c r="H98" s="304"/>
      <c r="I98" s="304"/>
      <c r="J98" s="304"/>
      <c r="K98" s="304"/>
    </row>
    <row r="99" ht="7.5" customHeight="1">
      <c r="B99" s="305"/>
      <c r="C99" s="306"/>
      <c r="D99" s="306"/>
      <c r="E99" s="306"/>
      <c r="F99" s="306"/>
      <c r="G99" s="306"/>
      <c r="H99" s="306"/>
      <c r="I99" s="306"/>
      <c r="J99" s="306"/>
      <c r="K99" s="307"/>
    </row>
    <row r="100" ht="45" customHeight="1">
      <c r="B100" s="308"/>
      <c r="C100" s="309" t="s">
        <v>822</v>
      </c>
      <c r="D100" s="309"/>
      <c r="E100" s="309"/>
      <c r="F100" s="309"/>
      <c r="G100" s="309"/>
      <c r="H100" s="309"/>
      <c r="I100" s="309"/>
      <c r="J100" s="309"/>
      <c r="K100" s="310"/>
    </row>
    <row r="101" ht="17.25" customHeight="1">
      <c r="B101" s="308"/>
      <c r="C101" s="311" t="s">
        <v>778</v>
      </c>
      <c r="D101" s="311"/>
      <c r="E101" s="311"/>
      <c r="F101" s="311" t="s">
        <v>779</v>
      </c>
      <c r="G101" s="312"/>
      <c r="H101" s="311" t="s">
        <v>117</v>
      </c>
      <c r="I101" s="311" t="s">
        <v>58</v>
      </c>
      <c r="J101" s="311" t="s">
        <v>780</v>
      </c>
      <c r="K101" s="310"/>
    </row>
    <row r="102" ht="17.25" customHeight="1">
      <c r="B102" s="308"/>
      <c r="C102" s="313" t="s">
        <v>781</v>
      </c>
      <c r="D102" s="313"/>
      <c r="E102" s="313"/>
      <c r="F102" s="314" t="s">
        <v>782</v>
      </c>
      <c r="G102" s="315"/>
      <c r="H102" s="313"/>
      <c r="I102" s="313"/>
      <c r="J102" s="313" t="s">
        <v>783</v>
      </c>
      <c r="K102" s="310"/>
    </row>
    <row r="103" ht="5.25" customHeight="1">
      <c r="B103" s="308"/>
      <c r="C103" s="311"/>
      <c r="D103" s="311"/>
      <c r="E103" s="311"/>
      <c r="F103" s="311"/>
      <c r="G103" s="327"/>
      <c r="H103" s="311"/>
      <c r="I103" s="311"/>
      <c r="J103" s="311"/>
      <c r="K103" s="310"/>
    </row>
    <row r="104" ht="15" customHeight="1">
      <c r="B104" s="308"/>
      <c r="C104" s="297" t="s">
        <v>54</v>
      </c>
      <c r="D104" s="316"/>
      <c r="E104" s="316"/>
      <c r="F104" s="318" t="s">
        <v>784</v>
      </c>
      <c r="G104" s="327"/>
      <c r="H104" s="297" t="s">
        <v>823</v>
      </c>
      <c r="I104" s="297" t="s">
        <v>786</v>
      </c>
      <c r="J104" s="297">
        <v>20</v>
      </c>
      <c r="K104" s="310"/>
    </row>
    <row r="105" ht="15" customHeight="1">
      <c r="B105" s="308"/>
      <c r="C105" s="297" t="s">
        <v>787</v>
      </c>
      <c r="D105" s="297"/>
      <c r="E105" s="297"/>
      <c r="F105" s="318" t="s">
        <v>784</v>
      </c>
      <c r="G105" s="297"/>
      <c r="H105" s="297" t="s">
        <v>823</v>
      </c>
      <c r="I105" s="297" t="s">
        <v>786</v>
      </c>
      <c r="J105" s="297">
        <v>120</v>
      </c>
      <c r="K105" s="310"/>
    </row>
    <row r="106" ht="15" customHeight="1">
      <c r="B106" s="319"/>
      <c r="C106" s="297" t="s">
        <v>789</v>
      </c>
      <c r="D106" s="297"/>
      <c r="E106" s="297"/>
      <c r="F106" s="318" t="s">
        <v>790</v>
      </c>
      <c r="G106" s="297"/>
      <c r="H106" s="297" t="s">
        <v>823</v>
      </c>
      <c r="I106" s="297" t="s">
        <v>786</v>
      </c>
      <c r="J106" s="297">
        <v>50</v>
      </c>
      <c r="K106" s="310"/>
    </row>
    <row r="107" ht="15" customHeight="1">
      <c r="B107" s="319"/>
      <c r="C107" s="297" t="s">
        <v>792</v>
      </c>
      <c r="D107" s="297"/>
      <c r="E107" s="297"/>
      <c r="F107" s="318" t="s">
        <v>784</v>
      </c>
      <c r="G107" s="297"/>
      <c r="H107" s="297" t="s">
        <v>823</v>
      </c>
      <c r="I107" s="297" t="s">
        <v>794</v>
      </c>
      <c r="J107" s="297"/>
      <c r="K107" s="310"/>
    </row>
    <row r="108" ht="15" customHeight="1">
      <c r="B108" s="319"/>
      <c r="C108" s="297" t="s">
        <v>803</v>
      </c>
      <c r="D108" s="297"/>
      <c r="E108" s="297"/>
      <c r="F108" s="318" t="s">
        <v>790</v>
      </c>
      <c r="G108" s="297"/>
      <c r="H108" s="297" t="s">
        <v>823</v>
      </c>
      <c r="I108" s="297" t="s">
        <v>786</v>
      </c>
      <c r="J108" s="297">
        <v>50</v>
      </c>
      <c r="K108" s="310"/>
    </row>
    <row r="109" ht="15" customHeight="1">
      <c r="B109" s="319"/>
      <c r="C109" s="297" t="s">
        <v>811</v>
      </c>
      <c r="D109" s="297"/>
      <c r="E109" s="297"/>
      <c r="F109" s="318" t="s">
        <v>790</v>
      </c>
      <c r="G109" s="297"/>
      <c r="H109" s="297" t="s">
        <v>823</v>
      </c>
      <c r="I109" s="297" t="s">
        <v>786</v>
      </c>
      <c r="J109" s="297">
        <v>50</v>
      </c>
      <c r="K109" s="310"/>
    </row>
    <row r="110" ht="15" customHeight="1">
      <c r="B110" s="319"/>
      <c r="C110" s="297" t="s">
        <v>809</v>
      </c>
      <c r="D110" s="297"/>
      <c r="E110" s="297"/>
      <c r="F110" s="318" t="s">
        <v>790</v>
      </c>
      <c r="G110" s="297"/>
      <c r="H110" s="297" t="s">
        <v>823</v>
      </c>
      <c r="I110" s="297" t="s">
        <v>786</v>
      </c>
      <c r="J110" s="297">
        <v>50</v>
      </c>
      <c r="K110" s="310"/>
    </row>
    <row r="111" ht="15" customHeight="1">
      <c r="B111" s="319"/>
      <c r="C111" s="297" t="s">
        <v>54</v>
      </c>
      <c r="D111" s="297"/>
      <c r="E111" s="297"/>
      <c r="F111" s="318" t="s">
        <v>784</v>
      </c>
      <c r="G111" s="297"/>
      <c r="H111" s="297" t="s">
        <v>824</v>
      </c>
      <c r="I111" s="297" t="s">
        <v>786</v>
      </c>
      <c r="J111" s="297">
        <v>20</v>
      </c>
      <c r="K111" s="310"/>
    </row>
    <row r="112" ht="15" customHeight="1">
      <c r="B112" s="319"/>
      <c r="C112" s="297" t="s">
        <v>825</v>
      </c>
      <c r="D112" s="297"/>
      <c r="E112" s="297"/>
      <c r="F112" s="318" t="s">
        <v>784</v>
      </c>
      <c r="G112" s="297"/>
      <c r="H112" s="297" t="s">
        <v>826</v>
      </c>
      <c r="I112" s="297" t="s">
        <v>786</v>
      </c>
      <c r="J112" s="297">
        <v>120</v>
      </c>
      <c r="K112" s="310"/>
    </row>
    <row r="113" ht="15" customHeight="1">
      <c r="B113" s="319"/>
      <c r="C113" s="297" t="s">
        <v>39</v>
      </c>
      <c r="D113" s="297"/>
      <c r="E113" s="297"/>
      <c r="F113" s="318" t="s">
        <v>784</v>
      </c>
      <c r="G113" s="297"/>
      <c r="H113" s="297" t="s">
        <v>827</v>
      </c>
      <c r="I113" s="297" t="s">
        <v>818</v>
      </c>
      <c r="J113" s="297"/>
      <c r="K113" s="310"/>
    </row>
    <row r="114" ht="15" customHeight="1">
      <c r="B114" s="319"/>
      <c r="C114" s="297" t="s">
        <v>49</v>
      </c>
      <c r="D114" s="297"/>
      <c r="E114" s="297"/>
      <c r="F114" s="318" t="s">
        <v>784</v>
      </c>
      <c r="G114" s="297"/>
      <c r="H114" s="297" t="s">
        <v>828</v>
      </c>
      <c r="I114" s="297" t="s">
        <v>818</v>
      </c>
      <c r="J114" s="297"/>
      <c r="K114" s="310"/>
    </row>
    <row r="115" ht="15" customHeight="1">
      <c r="B115" s="319"/>
      <c r="C115" s="297" t="s">
        <v>58</v>
      </c>
      <c r="D115" s="297"/>
      <c r="E115" s="297"/>
      <c r="F115" s="318" t="s">
        <v>784</v>
      </c>
      <c r="G115" s="297"/>
      <c r="H115" s="297" t="s">
        <v>829</v>
      </c>
      <c r="I115" s="297" t="s">
        <v>830</v>
      </c>
      <c r="J115" s="297"/>
      <c r="K115" s="310"/>
    </row>
    <row r="116" ht="15" customHeight="1">
      <c r="B116" s="322"/>
      <c r="C116" s="328"/>
      <c r="D116" s="328"/>
      <c r="E116" s="328"/>
      <c r="F116" s="328"/>
      <c r="G116" s="328"/>
      <c r="H116" s="328"/>
      <c r="I116" s="328"/>
      <c r="J116" s="328"/>
      <c r="K116" s="324"/>
    </row>
    <row r="117" ht="18.75" customHeight="1">
      <c r="B117" s="329"/>
      <c r="C117" s="293"/>
      <c r="D117" s="293"/>
      <c r="E117" s="293"/>
      <c r="F117" s="330"/>
      <c r="G117" s="293"/>
      <c r="H117" s="293"/>
      <c r="I117" s="293"/>
      <c r="J117" s="293"/>
      <c r="K117" s="329"/>
    </row>
    <row r="118" ht="18.75" customHeight="1">
      <c r="B118" s="304"/>
      <c r="C118" s="304"/>
      <c r="D118" s="304"/>
      <c r="E118" s="304"/>
      <c r="F118" s="304"/>
      <c r="G118" s="304"/>
      <c r="H118" s="304"/>
      <c r="I118" s="304"/>
      <c r="J118" s="304"/>
      <c r="K118" s="304"/>
    </row>
    <row r="119" ht="7.5" customHeight="1">
      <c r="B119" s="331"/>
      <c r="C119" s="332"/>
      <c r="D119" s="332"/>
      <c r="E119" s="332"/>
      <c r="F119" s="332"/>
      <c r="G119" s="332"/>
      <c r="H119" s="332"/>
      <c r="I119" s="332"/>
      <c r="J119" s="332"/>
      <c r="K119" s="333"/>
    </row>
    <row r="120" ht="45" customHeight="1">
      <c r="B120" s="334"/>
      <c r="C120" s="287" t="s">
        <v>831</v>
      </c>
      <c r="D120" s="287"/>
      <c r="E120" s="287"/>
      <c r="F120" s="287"/>
      <c r="G120" s="287"/>
      <c r="H120" s="287"/>
      <c r="I120" s="287"/>
      <c r="J120" s="287"/>
      <c r="K120" s="335"/>
    </row>
    <row r="121" ht="17.25" customHeight="1">
      <c r="B121" s="336"/>
      <c r="C121" s="311" t="s">
        <v>778</v>
      </c>
      <c r="D121" s="311"/>
      <c r="E121" s="311"/>
      <c r="F121" s="311" t="s">
        <v>779</v>
      </c>
      <c r="G121" s="312"/>
      <c r="H121" s="311" t="s">
        <v>117</v>
      </c>
      <c r="I121" s="311" t="s">
        <v>58</v>
      </c>
      <c r="J121" s="311" t="s">
        <v>780</v>
      </c>
      <c r="K121" s="337"/>
    </row>
    <row r="122" ht="17.25" customHeight="1">
      <c r="B122" s="336"/>
      <c r="C122" s="313" t="s">
        <v>781</v>
      </c>
      <c r="D122" s="313"/>
      <c r="E122" s="313"/>
      <c r="F122" s="314" t="s">
        <v>782</v>
      </c>
      <c r="G122" s="315"/>
      <c r="H122" s="313"/>
      <c r="I122" s="313"/>
      <c r="J122" s="313" t="s">
        <v>783</v>
      </c>
      <c r="K122" s="337"/>
    </row>
    <row r="123" ht="5.25" customHeight="1">
      <c r="B123" s="338"/>
      <c r="C123" s="316"/>
      <c r="D123" s="316"/>
      <c r="E123" s="316"/>
      <c r="F123" s="316"/>
      <c r="G123" s="297"/>
      <c r="H123" s="316"/>
      <c r="I123" s="316"/>
      <c r="J123" s="316"/>
      <c r="K123" s="339"/>
    </row>
    <row r="124" ht="15" customHeight="1">
      <c r="B124" s="338"/>
      <c r="C124" s="297" t="s">
        <v>787</v>
      </c>
      <c r="D124" s="316"/>
      <c r="E124" s="316"/>
      <c r="F124" s="318" t="s">
        <v>784</v>
      </c>
      <c r="G124" s="297"/>
      <c r="H124" s="297" t="s">
        <v>823</v>
      </c>
      <c r="I124" s="297" t="s">
        <v>786</v>
      </c>
      <c r="J124" s="297">
        <v>120</v>
      </c>
      <c r="K124" s="340"/>
    </row>
    <row r="125" ht="15" customHeight="1">
      <c r="B125" s="338"/>
      <c r="C125" s="297" t="s">
        <v>832</v>
      </c>
      <c r="D125" s="297"/>
      <c r="E125" s="297"/>
      <c r="F125" s="318" t="s">
        <v>784</v>
      </c>
      <c r="G125" s="297"/>
      <c r="H125" s="297" t="s">
        <v>833</v>
      </c>
      <c r="I125" s="297" t="s">
        <v>786</v>
      </c>
      <c r="J125" s="297" t="s">
        <v>834</v>
      </c>
      <c r="K125" s="340"/>
    </row>
    <row r="126" ht="15" customHeight="1">
      <c r="B126" s="338"/>
      <c r="C126" s="297" t="s">
        <v>733</v>
      </c>
      <c r="D126" s="297"/>
      <c r="E126" s="297"/>
      <c r="F126" s="318" t="s">
        <v>784</v>
      </c>
      <c r="G126" s="297"/>
      <c r="H126" s="297" t="s">
        <v>835</v>
      </c>
      <c r="I126" s="297" t="s">
        <v>786</v>
      </c>
      <c r="J126" s="297" t="s">
        <v>834</v>
      </c>
      <c r="K126" s="340"/>
    </row>
    <row r="127" ht="15" customHeight="1">
      <c r="B127" s="338"/>
      <c r="C127" s="297" t="s">
        <v>795</v>
      </c>
      <c r="D127" s="297"/>
      <c r="E127" s="297"/>
      <c r="F127" s="318" t="s">
        <v>790</v>
      </c>
      <c r="G127" s="297"/>
      <c r="H127" s="297" t="s">
        <v>796</v>
      </c>
      <c r="I127" s="297" t="s">
        <v>786</v>
      </c>
      <c r="J127" s="297">
        <v>15</v>
      </c>
      <c r="K127" s="340"/>
    </row>
    <row r="128" ht="15" customHeight="1">
      <c r="B128" s="338"/>
      <c r="C128" s="320" t="s">
        <v>797</v>
      </c>
      <c r="D128" s="320"/>
      <c r="E128" s="320"/>
      <c r="F128" s="321" t="s">
        <v>790</v>
      </c>
      <c r="G128" s="320"/>
      <c r="H128" s="320" t="s">
        <v>798</v>
      </c>
      <c r="I128" s="320" t="s">
        <v>786</v>
      </c>
      <c r="J128" s="320">
        <v>15</v>
      </c>
      <c r="K128" s="340"/>
    </row>
    <row r="129" ht="15" customHeight="1">
      <c r="B129" s="338"/>
      <c r="C129" s="320" t="s">
        <v>799</v>
      </c>
      <c r="D129" s="320"/>
      <c r="E129" s="320"/>
      <c r="F129" s="321" t="s">
        <v>790</v>
      </c>
      <c r="G129" s="320"/>
      <c r="H129" s="320" t="s">
        <v>800</v>
      </c>
      <c r="I129" s="320" t="s">
        <v>786</v>
      </c>
      <c r="J129" s="320">
        <v>20</v>
      </c>
      <c r="K129" s="340"/>
    </row>
    <row r="130" ht="15" customHeight="1">
      <c r="B130" s="338"/>
      <c r="C130" s="320" t="s">
        <v>801</v>
      </c>
      <c r="D130" s="320"/>
      <c r="E130" s="320"/>
      <c r="F130" s="321" t="s">
        <v>790</v>
      </c>
      <c r="G130" s="320"/>
      <c r="H130" s="320" t="s">
        <v>802</v>
      </c>
      <c r="I130" s="320" t="s">
        <v>786</v>
      </c>
      <c r="J130" s="320">
        <v>20</v>
      </c>
      <c r="K130" s="340"/>
    </row>
    <row r="131" ht="15" customHeight="1">
      <c r="B131" s="338"/>
      <c r="C131" s="297" t="s">
        <v>789</v>
      </c>
      <c r="D131" s="297"/>
      <c r="E131" s="297"/>
      <c r="F131" s="318" t="s">
        <v>790</v>
      </c>
      <c r="G131" s="297"/>
      <c r="H131" s="297" t="s">
        <v>823</v>
      </c>
      <c r="I131" s="297" t="s">
        <v>786</v>
      </c>
      <c r="J131" s="297">
        <v>50</v>
      </c>
      <c r="K131" s="340"/>
    </row>
    <row r="132" ht="15" customHeight="1">
      <c r="B132" s="338"/>
      <c r="C132" s="297" t="s">
        <v>803</v>
      </c>
      <c r="D132" s="297"/>
      <c r="E132" s="297"/>
      <c r="F132" s="318" t="s">
        <v>790</v>
      </c>
      <c r="G132" s="297"/>
      <c r="H132" s="297" t="s">
        <v>823</v>
      </c>
      <c r="I132" s="297" t="s">
        <v>786</v>
      </c>
      <c r="J132" s="297">
        <v>50</v>
      </c>
      <c r="K132" s="340"/>
    </row>
    <row r="133" ht="15" customHeight="1">
      <c r="B133" s="338"/>
      <c r="C133" s="297" t="s">
        <v>809</v>
      </c>
      <c r="D133" s="297"/>
      <c r="E133" s="297"/>
      <c r="F133" s="318" t="s">
        <v>790</v>
      </c>
      <c r="G133" s="297"/>
      <c r="H133" s="297" t="s">
        <v>823</v>
      </c>
      <c r="I133" s="297" t="s">
        <v>786</v>
      </c>
      <c r="J133" s="297">
        <v>50</v>
      </c>
      <c r="K133" s="340"/>
    </row>
    <row r="134" ht="15" customHeight="1">
      <c r="B134" s="338"/>
      <c r="C134" s="297" t="s">
        <v>811</v>
      </c>
      <c r="D134" s="297"/>
      <c r="E134" s="297"/>
      <c r="F134" s="318" t="s">
        <v>790</v>
      </c>
      <c r="G134" s="297"/>
      <c r="H134" s="297" t="s">
        <v>823</v>
      </c>
      <c r="I134" s="297" t="s">
        <v>786</v>
      </c>
      <c r="J134" s="297">
        <v>50</v>
      </c>
      <c r="K134" s="340"/>
    </row>
    <row r="135" ht="15" customHeight="1">
      <c r="B135" s="338"/>
      <c r="C135" s="297" t="s">
        <v>122</v>
      </c>
      <c r="D135" s="297"/>
      <c r="E135" s="297"/>
      <c r="F135" s="318" t="s">
        <v>790</v>
      </c>
      <c r="G135" s="297"/>
      <c r="H135" s="297" t="s">
        <v>836</v>
      </c>
      <c r="I135" s="297" t="s">
        <v>786</v>
      </c>
      <c r="J135" s="297">
        <v>255</v>
      </c>
      <c r="K135" s="340"/>
    </row>
    <row r="136" ht="15" customHeight="1">
      <c r="B136" s="338"/>
      <c r="C136" s="297" t="s">
        <v>813</v>
      </c>
      <c r="D136" s="297"/>
      <c r="E136" s="297"/>
      <c r="F136" s="318" t="s">
        <v>784</v>
      </c>
      <c r="G136" s="297"/>
      <c r="H136" s="297" t="s">
        <v>837</v>
      </c>
      <c r="I136" s="297" t="s">
        <v>815</v>
      </c>
      <c r="J136" s="297"/>
      <c r="K136" s="340"/>
    </row>
    <row r="137" ht="15" customHeight="1">
      <c r="B137" s="338"/>
      <c r="C137" s="297" t="s">
        <v>816</v>
      </c>
      <c r="D137" s="297"/>
      <c r="E137" s="297"/>
      <c r="F137" s="318" t="s">
        <v>784</v>
      </c>
      <c r="G137" s="297"/>
      <c r="H137" s="297" t="s">
        <v>838</v>
      </c>
      <c r="I137" s="297" t="s">
        <v>818</v>
      </c>
      <c r="J137" s="297"/>
      <c r="K137" s="340"/>
    </row>
    <row r="138" ht="15" customHeight="1">
      <c r="B138" s="338"/>
      <c r="C138" s="297" t="s">
        <v>819</v>
      </c>
      <c r="D138" s="297"/>
      <c r="E138" s="297"/>
      <c r="F138" s="318" t="s">
        <v>784</v>
      </c>
      <c r="G138" s="297"/>
      <c r="H138" s="297" t="s">
        <v>819</v>
      </c>
      <c r="I138" s="297" t="s">
        <v>818</v>
      </c>
      <c r="J138" s="297"/>
      <c r="K138" s="340"/>
    </row>
    <row r="139" ht="15" customHeight="1">
      <c r="B139" s="338"/>
      <c r="C139" s="297" t="s">
        <v>39</v>
      </c>
      <c r="D139" s="297"/>
      <c r="E139" s="297"/>
      <c r="F139" s="318" t="s">
        <v>784</v>
      </c>
      <c r="G139" s="297"/>
      <c r="H139" s="297" t="s">
        <v>839</v>
      </c>
      <c r="I139" s="297" t="s">
        <v>818</v>
      </c>
      <c r="J139" s="297"/>
      <c r="K139" s="340"/>
    </row>
    <row r="140" ht="15" customHeight="1">
      <c r="B140" s="338"/>
      <c r="C140" s="297" t="s">
        <v>840</v>
      </c>
      <c r="D140" s="297"/>
      <c r="E140" s="297"/>
      <c r="F140" s="318" t="s">
        <v>784</v>
      </c>
      <c r="G140" s="297"/>
      <c r="H140" s="297" t="s">
        <v>841</v>
      </c>
      <c r="I140" s="297" t="s">
        <v>818</v>
      </c>
      <c r="J140" s="297"/>
      <c r="K140" s="340"/>
    </row>
    <row r="141" ht="15" customHeight="1">
      <c r="B141" s="341"/>
      <c r="C141" s="342"/>
      <c r="D141" s="342"/>
      <c r="E141" s="342"/>
      <c r="F141" s="342"/>
      <c r="G141" s="342"/>
      <c r="H141" s="342"/>
      <c r="I141" s="342"/>
      <c r="J141" s="342"/>
      <c r="K141" s="343"/>
    </row>
    <row r="142" ht="18.75" customHeight="1">
      <c r="B142" s="293"/>
      <c r="C142" s="293"/>
      <c r="D142" s="293"/>
      <c r="E142" s="293"/>
      <c r="F142" s="330"/>
      <c r="G142" s="293"/>
      <c r="H142" s="293"/>
      <c r="I142" s="293"/>
      <c r="J142" s="293"/>
      <c r="K142" s="293"/>
    </row>
    <row r="143" ht="18.75" customHeight="1">
      <c r="B143" s="304"/>
      <c r="C143" s="304"/>
      <c r="D143" s="304"/>
      <c r="E143" s="304"/>
      <c r="F143" s="304"/>
      <c r="G143" s="304"/>
      <c r="H143" s="304"/>
      <c r="I143" s="304"/>
      <c r="J143" s="304"/>
      <c r="K143" s="304"/>
    </row>
    <row r="144" ht="7.5" customHeight="1">
      <c r="B144" s="305"/>
      <c r="C144" s="306"/>
      <c r="D144" s="306"/>
      <c r="E144" s="306"/>
      <c r="F144" s="306"/>
      <c r="G144" s="306"/>
      <c r="H144" s="306"/>
      <c r="I144" s="306"/>
      <c r="J144" s="306"/>
      <c r="K144" s="307"/>
    </row>
    <row r="145" ht="45" customHeight="1">
      <c r="B145" s="308"/>
      <c r="C145" s="309" t="s">
        <v>842</v>
      </c>
      <c r="D145" s="309"/>
      <c r="E145" s="309"/>
      <c r="F145" s="309"/>
      <c r="G145" s="309"/>
      <c r="H145" s="309"/>
      <c r="I145" s="309"/>
      <c r="J145" s="309"/>
      <c r="K145" s="310"/>
    </row>
    <row r="146" ht="17.25" customHeight="1">
      <c r="B146" s="308"/>
      <c r="C146" s="311" t="s">
        <v>778</v>
      </c>
      <c r="D146" s="311"/>
      <c r="E146" s="311"/>
      <c r="F146" s="311" t="s">
        <v>779</v>
      </c>
      <c r="G146" s="312"/>
      <c r="H146" s="311" t="s">
        <v>117</v>
      </c>
      <c r="I146" s="311" t="s">
        <v>58</v>
      </c>
      <c r="J146" s="311" t="s">
        <v>780</v>
      </c>
      <c r="K146" s="310"/>
    </row>
    <row r="147" ht="17.25" customHeight="1">
      <c r="B147" s="308"/>
      <c r="C147" s="313" t="s">
        <v>781</v>
      </c>
      <c r="D147" s="313"/>
      <c r="E147" s="313"/>
      <c r="F147" s="314" t="s">
        <v>782</v>
      </c>
      <c r="G147" s="315"/>
      <c r="H147" s="313"/>
      <c r="I147" s="313"/>
      <c r="J147" s="313" t="s">
        <v>783</v>
      </c>
      <c r="K147" s="310"/>
    </row>
    <row r="148" ht="5.25" customHeight="1">
      <c r="B148" s="319"/>
      <c r="C148" s="316"/>
      <c r="D148" s="316"/>
      <c r="E148" s="316"/>
      <c r="F148" s="316"/>
      <c r="G148" s="317"/>
      <c r="H148" s="316"/>
      <c r="I148" s="316"/>
      <c r="J148" s="316"/>
      <c r="K148" s="340"/>
    </row>
    <row r="149" ht="15" customHeight="1">
      <c r="B149" s="319"/>
      <c r="C149" s="344" t="s">
        <v>787</v>
      </c>
      <c r="D149" s="297"/>
      <c r="E149" s="297"/>
      <c r="F149" s="345" t="s">
        <v>784</v>
      </c>
      <c r="G149" s="297"/>
      <c r="H149" s="344" t="s">
        <v>823</v>
      </c>
      <c r="I149" s="344" t="s">
        <v>786</v>
      </c>
      <c r="J149" s="344">
        <v>120</v>
      </c>
      <c r="K149" s="340"/>
    </row>
    <row r="150" ht="15" customHeight="1">
      <c r="B150" s="319"/>
      <c r="C150" s="344" t="s">
        <v>832</v>
      </c>
      <c r="D150" s="297"/>
      <c r="E150" s="297"/>
      <c r="F150" s="345" t="s">
        <v>784</v>
      </c>
      <c r="G150" s="297"/>
      <c r="H150" s="344" t="s">
        <v>843</v>
      </c>
      <c r="I150" s="344" t="s">
        <v>786</v>
      </c>
      <c r="J150" s="344" t="s">
        <v>834</v>
      </c>
      <c r="K150" s="340"/>
    </row>
    <row r="151" ht="15" customHeight="1">
      <c r="B151" s="319"/>
      <c r="C151" s="344" t="s">
        <v>733</v>
      </c>
      <c r="D151" s="297"/>
      <c r="E151" s="297"/>
      <c r="F151" s="345" t="s">
        <v>784</v>
      </c>
      <c r="G151" s="297"/>
      <c r="H151" s="344" t="s">
        <v>844</v>
      </c>
      <c r="I151" s="344" t="s">
        <v>786</v>
      </c>
      <c r="J151" s="344" t="s">
        <v>834</v>
      </c>
      <c r="K151" s="340"/>
    </row>
    <row r="152" ht="15" customHeight="1">
      <c r="B152" s="319"/>
      <c r="C152" s="344" t="s">
        <v>789</v>
      </c>
      <c r="D152" s="297"/>
      <c r="E152" s="297"/>
      <c r="F152" s="345" t="s">
        <v>790</v>
      </c>
      <c r="G152" s="297"/>
      <c r="H152" s="344" t="s">
        <v>823</v>
      </c>
      <c r="I152" s="344" t="s">
        <v>786</v>
      </c>
      <c r="J152" s="344">
        <v>50</v>
      </c>
      <c r="K152" s="340"/>
    </row>
    <row r="153" ht="15" customHeight="1">
      <c r="B153" s="319"/>
      <c r="C153" s="344" t="s">
        <v>792</v>
      </c>
      <c r="D153" s="297"/>
      <c r="E153" s="297"/>
      <c r="F153" s="345" t="s">
        <v>784</v>
      </c>
      <c r="G153" s="297"/>
      <c r="H153" s="344" t="s">
        <v>823</v>
      </c>
      <c r="I153" s="344" t="s">
        <v>794</v>
      </c>
      <c r="J153" s="344"/>
      <c r="K153" s="340"/>
    </row>
    <row r="154" ht="15" customHeight="1">
      <c r="B154" s="319"/>
      <c r="C154" s="344" t="s">
        <v>803</v>
      </c>
      <c r="D154" s="297"/>
      <c r="E154" s="297"/>
      <c r="F154" s="345" t="s">
        <v>790</v>
      </c>
      <c r="G154" s="297"/>
      <c r="H154" s="344" t="s">
        <v>823</v>
      </c>
      <c r="I154" s="344" t="s">
        <v>786</v>
      </c>
      <c r="J154" s="344">
        <v>50</v>
      </c>
      <c r="K154" s="340"/>
    </row>
    <row r="155" ht="15" customHeight="1">
      <c r="B155" s="319"/>
      <c r="C155" s="344" t="s">
        <v>811</v>
      </c>
      <c r="D155" s="297"/>
      <c r="E155" s="297"/>
      <c r="F155" s="345" t="s">
        <v>790</v>
      </c>
      <c r="G155" s="297"/>
      <c r="H155" s="344" t="s">
        <v>823</v>
      </c>
      <c r="I155" s="344" t="s">
        <v>786</v>
      </c>
      <c r="J155" s="344">
        <v>50</v>
      </c>
      <c r="K155" s="340"/>
    </row>
    <row r="156" ht="15" customHeight="1">
      <c r="B156" s="319"/>
      <c r="C156" s="344" t="s">
        <v>809</v>
      </c>
      <c r="D156" s="297"/>
      <c r="E156" s="297"/>
      <c r="F156" s="345" t="s">
        <v>790</v>
      </c>
      <c r="G156" s="297"/>
      <c r="H156" s="344" t="s">
        <v>823</v>
      </c>
      <c r="I156" s="344" t="s">
        <v>786</v>
      </c>
      <c r="J156" s="344">
        <v>50</v>
      </c>
      <c r="K156" s="340"/>
    </row>
    <row r="157" ht="15" customHeight="1">
      <c r="B157" s="319"/>
      <c r="C157" s="344" t="s">
        <v>95</v>
      </c>
      <c r="D157" s="297"/>
      <c r="E157" s="297"/>
      <c r="F157" s="345" t="s">
        <v>784</v>
      </c>
      <c r="G157" s="297"/>
      <c r="H157" s="344" t="s">
        <v>845</v>
      </c>
      <c r="I157" s="344" t="s">
        <v>786</v>
      </c>
      <c r="J157" s="344" t="s">
        <v>846</v>
      </c>
      <c r="K157" s="340"/>
    </row>
    <row r="158" ht="15" customHeight="1">
      <c r="B158" s="319"/>
      <c r="C158" s="344" t="s">
        <v>847</v>
      </c>
      <c r="D158" s="297"/>
      <c r="E158" s="297"/>
      <c r="F158" s="345" t="s">
        <v>784</v>
      </c>
      <c r="G158" s="297"/>
      <c r="H158" s="344" t="s">
        <v>848</v>
      </c>
      <c r="I158" s="344" t="s">
        <v>818</v>
      </c>
      <c r="J158" s="344"/>
      <c r="K158" s="340"/>
    </row>
    <row r="159" ht="15" customHeight="1">
      <c r="B159" s="346"/>
      <c r="C159" s="328"/>
      <c r="D159" s="328"/>
      <c r="E159" s="328"/>
      <c r="F159" s="328"/>
      <c r="G159" s="328"/>
      <c r="H159" s="328"/>
      <c r="I159" s="328"/>
      <c r="J159" s="328"/>
      <c r="K159" s="347"/>
    </row>
    <row r="160" ht="18.75" customHeight="1">
      <c r="B160" s="293"/>
      <c r="C160" s="297"/>
      <c r="D160" s="297"/>
      <c r="E160" s="297"/>
      <c r="F160" s="318"/>
      <c r="G160" s="297"/>
      <c r="H160" s="297"/>
      <c r="I160" s="297"/>
      <c r="J160" s="297"/>
      <c r="K160" s="293"/>
    </row>
    <row r="161" ht="18.75" customHeight="1">
      <c r="B161" s="304"/>
      <c r="C161" s="304"/>
      <c r="D161" s="304"/>
      <c r="E161" s="304"/>
      <c r="F161" s="304"/>
      <c r="G161" s="304"/>
      <c r="H161" s="304"/>
      <c r="I161" s="304"/>
      <c r="J161" s="304"/>
      <c r="K161" s="304"/>
    </row>
    <row r="162" ht="7.5" customHeight="1">
      <c r="B162" s="283"/>
      <c r="C162" s="284"/>
      <c r="D162" s="284"/>
      <c r="E162" s="284"/>
      <c r="F162" s="284"/>
      <c r="G162" s="284"/>
      <c r="H162" s="284"/>
      <c r="I162" s="284"/>
      <c r="J162" s="284"/>
      <c r="K162" s="285"/>
    </row>
    <row r="163" ht="45" customHeight="1">
      <c r="B163" s="286"/>
      <c r="C163" s="287" t="s">
        <v>849</v>
      </c>
      <c r="D163" s="287"/>
      <c r="E163" s="287"/>
      <c r="F163" s="287"/>
      <c r="G163" s="287"/>
      <c r="H163" s="287"/>
      <c r="I163" s="287"/>
      <c r="J163" s="287"/>
      <c r="K163" s="288"/>
    </row>
    <row r="164" ht="17.25" customHeight="1">
      <c r="B164" s="286"/>
      <c r="C164" s="311" t="s">
        <v>778</v>
      </c>
      <c r="D164" s="311"/>
      <c r="E164" s="311"/>
      <c r="F164" s="311" t="s">
        <v>779</v>
      </c>
      <c r="G164" s="348"/>
      <c r="H164" s="349" t="s">
        <v>117</v>
      </c>
      <c r="I164" s="349" t="s">
        <v>58</v>
      </c>
      <c r="J164" s="311" t="s">
        <v>780</v>
      </c>
      <c r="K164" s="288"/>
    </row>
    <row r="165" ht="17.25" customHeight="1">
      <c r="B165" s="289"/>
      <c r="C165" s="313" t="s">
        <v>781</v>
      </c>
      <c r="D165" s="313"/>
      <c r="E165" s="313"/>
      <c r="F165" s="314" t="s">
        <v>782</v>
      </c>
      <c r="G165" s="350"/>
      <c r="H165" s="351"/>
      <c r="I165" s="351"/>
      <c r="J165" s="313" t="s">
        <v>783</v>
      </c>
      <c r="K165" s="291"/>
    </row>
    <row r="166" ht="5.25" customHeight="1">
      <c r="B166" s="319"/>
      <c r="C166" s="316"/>
      <c r="D166" s="316"/>
      <c r="E166" s="316"/>
      <c r="F166" s="316"/>
      <c r="G166" s="317"/>
      <c r="H166" s="316"/>
      <c r="I166" s="316"/>
      <c r="J166" s="316"/>
      <c r="K166" s="340"/>
    </row>
    <row r="167" ht="15" customHeight="1">
      <c r="B167" s="319"/>
      <c r="C167" s="297" t="s">
        <v>787</v>
      </c>
      <c r="D167" s="297"/>
      <c r="E167" s="297"/>
      <c r="F167" s="318" t="s">
        <v>784</v>
      </c>
      <c r="G167" s="297"/>
      <c r="H167" s="297" t="s">
        <v>823</v>
      </c>
      <c r="I167" s="297" t="s">
        <v>786</v>
      </c>
      <c r="J167" s="297">
        <v>120</v>
      </c>
      <c r="K167" s="340"/>
    </row>
    <row r="168" ht="15" customHeight="1">
      <c r="B168" s="319"/>
      <c r="C168" s="297" t="s">
        <v>832</v>
      </c>
      <c r="D168" s="297"/>
      <c r="E168" s="297"/>
      <c r="F168" s="318" t="s">
        <v>784</v>
      </c>
      <c r="G168" s="297"/>
      <c r="H168" s="297" t="s">
        <v>833</v>
      </c>
      <c r="I168" s="297" t="s">
        <v>786</v>
      </c>
      <c r="J168" s="297" t="s">
        <v>834</v>
      </c>
      <c r="K168" s="340"/>
    </row>
    <row r="169" ht="15" customHeight="1">
      <c r="B169" s="319"/>
      <c r="C169" s="297" t="s">
        <v>733</v>
      </c>
      <c r="D169" s="297"/>
      <c r="E169" s="297"/>
      <c r="F169" s="318" t="s">
        <v>784</v>
      </c>
      <c r="G169" s="297"/>
      <c r="H169" s="297" t="s">
        <v>850</v>
      </c>
      <c r="I169" s="297" t="s">
        <v>786</v>
      </c>
      <c r="J169" s="297" t="s">
        <v>834</v>
      </c>
      <c r="K169" s="340"/>
    </row>
    <row r="170" ht="15" customHeight="1">
      <c r="B170" s="319"/>
      <c r="C170" s="297" t="s">
        <v>789</v>
      </c>
      <c r="D170" s="297"/>
      <c r="E170" s="297"/>
      <c r="F170" s="318" t="s">
        <v>790</v>
      </c>
      <c r="G170" s="297"/>
      <c r="H170" s="297" t="s">
        <v>850</v>
      </c>
      <c r="I170" s="297" t="s">
        <v>786</v>
      </c>
      <c r="J170" s="297">
        <v>50</v>
      </c>
      <c r="K170" s="340"/>
    </row>
    <row r="171" ht="15" customHeight="1">
      <c r="B171" s="319"/>
      <c r="C171" s="297" t="s">
        <v>792</v>
      </c>
      <c r="D171" s="297"/>
      <c r="E171" s="297"/>
      <c r="F171" s="318" t="s">
        <v>784</v>
      </c>
      <c r="G171" s="297"/>
      <c r="H171" s="297" t="s">
        <v>850</v>
      </c>
      <c r="I171" s="297" t="s">
        <v>794</v>
      </c>
      <c r="J171" s="297"/>
      <c r="K171" s="340"/>
    </row>
    <row r="172" ht="15" customHeight="1">
      <c r="B172" s="319"/>
      <c r="C172" s="297" t="s">
        <v>803</v>
      </c>
      <c r="D172" s="297"/>
      <c r="E172" s="297"/>
      <c r="F172" s="318" t="s">
        <v>790</v>
      </c>
      <c r="G172" s="297"/>
      <c r="H172" s="297" t="s">
        <v>850</v>
      </c>
      <c r="I172" s="297" t="s">
        <v>786</v>
      </c>
      <c r="J172" s="297">
        <v>50</v>
      </c>
      <c r="K172" s="340"/>
    </row>
    <row r="173" ht="15" customHeight="1">
      <c r="B173" s="319"/>
      <c r="C173" s="297" t="s">
        <v>811</v>
      </c>
      <c r="D173" s="297"/>
      <c r="E173" s="297"/>
      <c r="F173" s="318" t="s">
        <v>790</v>
      </c>
      <c r="G173" s="297"/>
      <c r="H173" s="297" t="s">
        <v>850</v>
      </c>
      <c r="I173" s="297" t="s">
        <v>786</v>
      </c>
      <c r="J173" s="297">
        <v>50</v>
      </c>
      <c r="K173" s="340"/>
    </row>
    <row r="174" ht="15" customHeight="1">
      <c r="B174" s="319"/>
      <c r="C174" s="297" t="s">
        <v>809</v>
      </c>
      <c r="D174" s="297"/>
      <c r="E174" s="297"/>
      <c r="F174" s="318" t="s">
        <v>790</v>
      </c>
      <c r="G174" s="297"/>
      <c r="H174" s="297" t="s">
        <v>850</v>
      </c>
      <c r="I174" s="297" t="s">
        <v>786</v>
      </c>
      <c r="J174" s="297">
        <v>50</v>
      </c>
      <c r="K174" s="340"/>
    </row>
    <row r="175" ht="15" customHeight="1">
      <c r="B175" s="319"/>
      <c r="C175" s="297" t="s">
        <v>116</v>
      </c>
      <c r="D175" s="297"/>
      <c r="E175" s="297"/>
      <c r="F175" s="318" t="s">
        <v>784</v>
      </c>
      <c r="G175" s="297"/>
      <c r="H175" s="297" t="s">
        <v>851</v>
      </c>
      <c r="I175" s="297" t="s">
        <v>852</v>
      </c>
      <c r="J175" s="297"/>
      <c r="K175" s="340"/>
    </row>
    <row r="176" ht="15" customHeight="1">
      <c r="B176" s="319"/>
      <c r="C176" s="297" t="s">
        <v>58</v>
      </c>
      <c r="D176" s="297"/>
      <c r="E176" s="297"/>
      <c r="F176" s="318" t="s">
        <v>784</v>
      </c>
      <c r="G176" s="297"/>
      <c r="H176" s="297" t="s">
        <v>853</v>
      </c>
      <c r="I176" s="297" t="s">
        <v>854</v>
      </c>
      <c r="J176" s="297">
        <v>1</v>
      </c>
      <c r="K176" s="340"/>
    </row>
    <row r="177" ht="15" customHeight="1">
      <c r="B177" s="319"/>
      <c r="C177" s="297" t="s">
        <v>54</v>
      </c>
      <c r="D177" s="297"/>
      <c r="E177" s="297"/>
      <c r="F177" s="318" t="s">
        <v>784</v>
      </c>
      <c r="G177" s="297"/>
      <c r="H177" s="297" t="s">
        <v>855</v>
      </c>
      <c r="I177" s="297" t="s">
        <v>786</v>
      </c>
      <c r="J177" s="297">
        <v>20</v>
      </c>
      <c r="K177" s="340"/>
    </row>
    <row r="178" ht="15" customHeight="1">
      <c r="B178" s="319"/>
      <c r="C178" s="297" t="s">
        <v>117</v>
      </c>
      <c r="D178" s="297"/>
      <c r="E178" s="297"/>
      <c r="F178" s="318" t="s">
        <v>784</v>
      </c>
      <c r="G178" s="297"/>
      <c r="H178" s="297" t="s">
        <v>856</v>
      </c>
      <c r="I178" s="297" t="s">
        <v>786</v>
      </c>
      <c r="J178" s="297">
        <v>255</v>
      </c>
      <c r="K178" s="340"/>
    </row>
    <row r="179" ht="15" customHeight="1">
      <c r="B179" s="319"/>
      <c r="C179" s="297" t="s">
        <v>118</v>
      </c>
      <c r="D179" s="297"/>
      <c r="E179" s="297"/>
      <c r="F179" s="318" t="s">
        <v>784</v>
      </c>
      <c r="G179" s="297"/>
      <c r="H179" s="297" t="s">
        <v>749</v>
      </c>
      <c r="I179" s="297" t="s">
        <v>786</v>
      </c>
      <c r="J179" s="297">
        <v>10</v>
      </c>
      <c r="K179" s="340"/>
    </row>
    <row r="180" ht="15" customHeight="1">
      <c r="B180" s="319"/>
      <c r="C180" s="297" t="s">
        <v>119</v>
      </c>
      <c r="D180" s="297"/>
      <c r="E180" s="297"/>
      <c r="F180" s="318" t="s">
        <v>784</v>
      </c>
      <c r="G180" s="297"/>
      <c r="H180" s="297" t="s">
        <v>857</v>
      </c>
      <c r="I180" s="297" t="s">
        <v>818</v>
      </c>
      <c r="J180" s="297"/>
      <c r="K180" s="340"/>
    </row>
    <row r="181" ht="15" customHeight="1">
      <c r="B181" s="319"/>
      <c r="C181" s="297" t="s">
        <v>858</v>
      </c>
      <c r="D181" s="297"/>
      <c r="E181" s="297"/>
      <c r="F181" s="318" t="s">
        <v>784</v>
      </c>
      <c r="G181" s="297"/>
      <c r="H181" s="297" t="s">
        <v>859</v>
      </c>
      <c r="I181" s="297" t="s">
        <v>818</v>
      </c>
      <c r="J181" s="297"/>
      <c r="K181" s="340"/>
    </row>
    <row r="182" ht="15" customHeight="1">
      <c r="B182" s="319"/>
      <c r="C182" s="297" t="s">
        <v>847</v>
      </c>
      <c r="D182" s="297"/>
      <c r="E182" s="297"/>
      <c r="F182" s="318" t="s">
        <v>784</v>
      </c>
      <c r="G182" s="297"/>
      <c r="H182" s="297" t="s">
        <v>860</v>
      </c>
      <c r="I182" s="297" t="s">
        <v>818</v>
      </c>
      <c r="J182" s="297"/>
      <c r="K182" s="340"/>
    </row>
    <row r="183" ht="15" customHeight="1">
      <c r="B183" s="319"/>
      <c r="C183" s="297" t="s">
        <v>121</v>
      </c>
      <c r="D183" s="297"/>
      <c r="E183" s="297"/>
      <c r="F183" s="318" t="s">
        <v>790</v>
      </c>
      <c r="G183" s="297"/>
      <c r="H183" s="297" t="s">
        <v>861</v>
      </c>
      <c r="I183" s="297" t="s">
        <v>786</v>
      </c>
      <c r="J183" s="297">
        <v>50</v>
      </c>
      <c r="K183" s="340"/>
    </row>
    <row r="184" ht="15" customHeight="1">
      <c r="B184" s="319"/>
      <c r="C184" s="297" t="s">
        <v>862</v>
      </c>
      <c r="D184" s="297"/>
      <c r="E184" s="297"/>
      <c r="F184" s="318" t="s">
        <v>790</v>
      </c>
      <c r="G184" s="297"/>
      <c r="H184" s="297" t="s">
        <v>863</v>
      </c>
      <c r="I184" s="297" t="s">
        <v>864</v>
      </c>
      <c r="J184" s="297"/>
      <c r="K184" s="340"/>
    </row>
    <row r="185" ht="15" customHeight="1">
      <c r="B185" s="319"/>
      <c r="C185" s="297" t="s">
        <v>865</v>
      </c>
      <c r="D185" s="297"/>
      <c r="E185" s="297"/>
      <c r="F185" s="318" t="s">
        <v>790</v>
      </c>
      <c r="G185" s="297"/>
      <c r="H185" s="297" t="s">
        <v>866</v>
      </c>
      <c r="I185" s="297" t="s">
        <v>864</v>
      </c>
      <c r="J185" s="297"/>
      <c r="K185" s="340"/>
    </row>
    <row r="186" ht="15" customHeight="1">
      <c r="B186" s="319"/>
      <c r="C186" s="297" t="s">
        <v>867</v>
      </c>
      <c r="D186" s="297"/>
      <c r="E186" s="297"/>
      <c r="F186" s="318" t="s">
        <v>790</v>
      </c>
      <c r="G186" s="297"/>
      <c r="H186" s="297" t="s">
        <v>868</v>
      </c>
      <c r="I186" s="297" t="s">
        <v>864</v>
      </c>
      <c r="J186" s="297"/>
      <c r="K186" s="340"/>
    </row>
    <row r="187" ht="15" customHeight="1">
      <c r="B187" s="319"/>
      <c r="C187" s="352" t="s">
        <v>869</v>
      </c>
      <c r="D187" s="297"/>
      <c r="E187" s="297"/>
      <c r="F187" s="318" t="s">
        <v>790</v>
      </c>
      <c r="G187" s="297"/>
      <c r="H187" s="297" t="s">
        <v>870</v>
      </c>
      <c r="I187" s="297" t="s">
        <v>871</v>
      </c>
      <c r="J187" s="353" t="s">
        <v>872</v>
      </c>
      <c r="K187" s="340"/>
    </row>
    <row r="188" ht="15" customHeight="1">
      <c r="B188" s="319"/>
      <c r="C188" s="303" t="s">
        <v>43</v>
      </c>
      <c r="D188" s="297"/>
      <c r="E188" s="297"/>
      <c r="F188" s="318" t="s">
        <v>784</v>
      </c>
      <c r="G188" s="297"/>
      <c r="H188" s="293" t="s">
        <v>873</v>
      </c>
      <c r="I188" s="297" t="s">
        <v>874</v>
      </c>
      <c r="J188" s="297"/>
      <c r="K188" s="340"/>
    </row>
    <row r="189" ht="15" customHeight="1">
      <c r="B189" s="319"/>
      <c r="C189" s="303" t="s">
        <v>875</v>
      </c>
      <c r="D189" s="297"/>
      <c r="E189" s="297"/>
      <c r="F189" s="318" t="s">
        <v>784</v>
      </c>
      <c r="G189" s="297"/>
      <c r="H189" s="297" t="s">
        <v>876</v>
      </c>
      <c r="I189" s="297" t="s">
        <v>818</v>
      </c>
      <c r="J189" s="297"/>
      <c r="K189" s="340"/>
    </row>
    <row r="190" ht="15" customHeight="1">
      <c r="B190" s="319"/>
      <c r="C190" s="303" t="s">
        <v>877</v>
      </c>
      <c r="D190" s="297"/>
      <c r="E190" s="297"/>
      <c r="F190" s="318" t="s">
        <v>784</v>
      </c>
      <c r="G190" s="297"/>
      <c r="H190" s="297" t="s">
        <v>878</v>
      </c>
      <c r="I190" s="297" t="s">
        <v>818</v>
      </c>
      <c r="J190" s="297"/>
      <c r="K190" s="340"/>
    </row>
    <row r="191" ht="15" customHeight="1">
      <c r="B191" s="319"/>
      <c r="C191" s="303" t="s">
        <v>879</v>
      </c>
      <c r="D191" s="297"/>
      <c r="E191" s="297"/>
      <c r="F191" s="318" t="s">
        <v>790</v>
      </c>
      <c r="G191" s="297"/>
      <c r="H191" s="297" t="s">
        <v>880</v>
      </c>
      <c r="I191" s="297" t="s">
        <v>818</v>
      </c>
      <c r="J191" s="297"/>
      <c r="K191" s="340"/>
    </row>
    <row r="192" ht="15" customHeight="1">
      <c r="B192" s="346"/>
      <c r="C192" s="354"/>
      <c r="D192" s="328"/>
      <c r="E192" s="328"/>
      <c r="F192" s="328"/>
      <c r="G192" s="328"/>
      <c r="H192" s="328"/>
      <c r="I192" s="328"/>
      <c r="J192" s="328"/>
      <c r="K192" s="347"/>
    </row>
    <row r="193" ht="18.75" customHeight="1">
      <c r="B193" s="293"/>
      <c r="C193" s="297"/>
      <c r="D193" s="297"/>
      <c r="E193" s="297"/>
      <c r="F193" s="318"/>
      <c r="G193" s="297"/>
      <c r="H193" s="297"/>
      <c r="I193" s="297"/>
      <c r="J193" s="297"/>
      <c r="K193" s="293"/>
    </row>
    <row r="194" ht="18.75" customHeight="1">
      <c r="B194" s="293"/>
      <c r="C194" s="297"/>
      <c r="D194" s="297"/>
      <c r="E194" s="297"/>
      <c r="F194" s="318"/>
      <c r="G194" s="297"/>
      <c r="H194" s="297"/>
      <c r="I194" s="297"/>
      <c r="J194" s="297"/>
      <c r="K194" s="293"/>
    </row>
    <row r="195" ht="18.75" customHeight="1">
      <c r="B195" s="304"/>
      <c r="C195" s="304"/>
      <c r="D195" s="304"/>
      <c r="E195" s="304"/>
      <c r="F195" s="304"/>
      <c r="G195" s="304"/>
      <c r="H195" s="304"/>
      <c r="I195" s="304"/>
      <c r="J195" s="304"/>
      <c r="K195" s="304"/>
    </row>
    <row r="196" ht="13.5">
      <c r="B196" s="283"/>
      <c r="C196" s="284"/>
      <c r="D196" s="284"/>
      <c r="E196" s="284"/>
      <c r="F196" s="284"/>
      <c r="G196" s="284"/>
      <c r="H196" s="284"/>
      <c r="I196" s="284"/>
      <c r="J196" s="284"/>
      <c r="K196" s="285"/>
    </row>
    <row r="197" ht="21">
      <c r="B197" s="286"/>
      <c r="C197" s="287" t="s">
        <v>881</v>
      </c>
      <c r="D197" s="287"/>
      <c r="E197" s="287"/>
      <c r="F197" s="287"/>
      <c r="G197" s="287"/>
      <c r="H197" s="287"/>
      <c r="I197" s="287"/>
      <c r="J197" s="287"/>
      <c r="K197" s="288"/>
    </row>
    <row r="198" ht="25.5" customHeight="1">
      <c r="B198" s="286"/>
      <c r="C198" s="355" t="s">
        <v>882</v>
      </c>
      <c r="D198" s="355"/>
      <c r="E198" s="355"/>
      <c r="F198" s="355" t="s">
        <v>883</v>
      </c>
      <c r="G198" s="356"/>
      <c r="H198" s="355" t="s">
        <v>884</v>
      </c>
      <c r="I198" s="355"/>
      <c r="J198" s="355"/>
      <c r="K198" s="288"/>
    </row>
    <row r="199" ht="5.25" customHeight="1">
      <c r="B199" s="319"/>
      <c r="C199" s="316"/>
      <c r="D199" s="316"/>
      <c r="E199" s="316"/>
      <c r="F199" s="316"/>
      <c r="G199" s="297"/>
      <c r="H199" s="316"/>
      <c r="I199" s="316"/>
      <c r="J199" s="316"/>
      <c r="K199" s="340"/>
    </row>
    <row r="200" ht="15" customHeight="1">
      <c r="B200" s="319"/>
      <c r="C200" s="297" t="s">
        <v>874</v>
      </c>
      <c r="D200" s="297"/>
      <c r="E200" s="297"/>
      <c r="F200" s="318" t="s">
        <v>44</v>
      </c>
      <c r="G200" s="297"/>
      <c r="H200" s="297" t="s">
        <v>885</v>
      </c>
      <c r="I200" s="297"/>
      <c r="J200" s="297"/>
      <c r="K200" s="340"/>
    </row>
    <row r="201" ht="15" customHeight="1">
      <c r="B201" s="319"/>
      <c r="C201" s="325"/>
      <c r="D201" s="297"/>
      <c r="E201" s="297"/>
      <c r="F201" s="318" t="s">
        <v>45</v>
      </c>
      <c r="G201" s="297"/>
      <c r="H201" s="297" t="s">
        <v>886</v>
      </c>
      <c r="I201" s="297"/>
      <c r="J201" s="297"/>
      <c r="K201" s="340"/>
    </row>
    <row r="202" ht="15" customHeight="1">
      <c r="B202" s="319"/>
      <c r="C202" s="325"/>
      <c r="D202" s="297"/>
      <c r="E202" s="297"/>
      <c r="F202" s="318" t="s">
        <v>48</v>
      </c>
      <c r="G202" s="297"/>
      <c r="H202" s="297" t="s">
        <v>887</v>
      </c>
      <c r="I202" s="297"/>
      <c r="J202" s="297"/>
      <c r="K202" s="340"/>
    </row>
    <row r="203" ht="15" customHeight="1">
      <c r="B203" s="319"/>
      <c r="C203" s="297"/>
      <c r="D203" s="297"/>
      <c r="E203" s="297"/>
      <c r="F203" s="318" t="s">
        <v>46</v>
      </c>
      <c r="G203" s="297"/>
      <c r="H203" s="297" t="s">
        <v>888</v>
      </c>
      <c r="I203" s="297"/>
      <c r="J203" s="297"/>
      <c r="K203" s="340"/>
    </row>
    <row r="204" ht="15" customHeight="1">
      <c r="B204" s="319"/>
      <c r="C204" s="297"/>
      <c r="D204" s="297"/>
      <c r="E204" s="297"/>
      <c r="F204" s="318" t="s">
        <v>47</v>
      </c>
      <c r="G204" s="297"/>
      <c r="H204" s="297" t="s">
        <v>889</v>
      </c>
      <c r="I204" s="297"/>
      <c r="J204" s="297"/>
      <c r="K204" s="340"/>
    </row>
    <row r="205" ht="15" customHeight="1">
      <c r="B205" s="319"/>
      <c r="C205" s="297"/>
      <c r="D205" s="297"/>
      <c r="E205" s="297"/>
      <c r="F205" s="318"/>
      <c r="G205" s="297"/>
      <c r="H205" s="297"/>
      <c r="I205" s="297"/>
      <c r="J205" s="297"/>
      <c r="K205" s="340"/>
    </row>
    <row r="206" ht="15" customHeight="1">
      <c r="B206" s="319"/>
      <c r="C206" s="297" t="s">
        <v>830</v>
      </c>
      <c r="D206" s="297"/>
      <c r="E206" s="297"/>
      <c r="F206" s="318" t="s">
        <v>80</v>
      </c>
      <c r="G206" s="297"/>
      <c r="H206" s="297" t="s">
        <v>890</v>
      </c>
      <c r="I206" s="297"/>
      <c r="J206" s="297"/>
      <c r="K206" s="340"/>
    </row>
    <row r="207" ht="15" customHeight="1">
      <c r="B207" s="319"/>
      <c r="C207" s="325"/>
      <c r="D207" s="297"/>
      <c r="E207" s="297"/>
      <c r="F207" s="318" t="s">
        <v>727</v>
      </c>
      <c r="G207" s="297"/>
      <c r="H207" s="297" t="s">
        <v>728</v>
      </c>
      <c r="I207" s="297"/>
      <c r="J207" s="297"/>
      <c r="K207" s="340"/>
    </row>
    <row r="208" ht="15" customHeight="1">
      <c r="B208" s="319"/>
      <c r="C208" s="297"/>
      <c r="D208" s="297"/>
      <c r="E208" s="297"/>
      <c r="F208" s="318" t="s">
        <v>725</v>
      </c>
      <c r="G208" s="297"/>
      <c r="H208" s="297" t="s">
        <v>891</v>
      </c>
      <c r="I208" s="297"/>
      <c r="J208" s="297"/>
      <c r="K208" s="340"/>
    </row>
    <row r="209" ht="15" customHeight="1">
      <c r="B209" s="357"/>
      <c r="C209" s="325"/>
      <c r="D209" s="325"/>
      <c r="E209" s="325"/>
      <c r="F209" s="318" t="s">
        <v>729</v>
      </c>
      <c r="G209" s="303"/>
      <c r="H209" s="344" t="s">
        <v>730</v>
      </c>
      <c r="I209" s="344"/>
      <c r="J209" s="344"/>
      <c r="K209" s="358"/>
    </row>
    <row r="210" ht="15" customHeight="1">
      <c r="B210" s="357"/>
      <c r="C210" s="325"/>
      <c r="D210" s="325"/>
      <c r="E210" s="325"/>
      <c r="F210" s="318" t="s">
        <v>731</v>
      </c>
      <c r="G210" s="303"/>
      <c r="H210" s="344" t="s">
        <v>710</v>
      </c>
      <c r="I210" s="344"/>
      <c r="J210" s="344"/>
      <c r="K210" s="358"/>
    </row>
    <row r="211" ht="15" customHeight="1">
      <c r="B211" s="357"/>
      <c r="C211" s="325"/>
      <c r="D211" s="325"/>
      <c r="E211" s="325"/>
      <c r="F211" s="359"/>
      <c r="G211" s="303"/>
      <c r="H211" s="360"/>
      <c r="I211" s="360"/>
      <c r="J211" s="360"/>
      <c r="K211" s="358"/>
    </row>
    <row r="212" ht="15" customHeight="1">
      <c r="B212" s="357"/>
      <c r="C212" s="297" t="s">
        <v>854</v>
      </c>
      <c r="D212" s="325"/>
      <c r="E212" s="325"/>
      <c r="F212" s="318">
        <v>1</v>
      </c>
      <c r="G212" s="303"/>
      <c r="H212" s="344" t="s">
        <v>892</v>
      </c>
      <c r="I212" s="344"/>
      <c r="J212" s="344"/>
      <c r="K212" s="358"/>
    </row>
    <row r="213" ht="15" customHeight="1">
      <c r="B213" s="357"/>
      <c r="C213" s="325"/>
      <c r="D213" s="325"/>
      <c r="E213" s="325"/>
      <c r="F213" s="318">
        <v>2</v>
      </c>
      <c r="G213" s="303"/>
      <c r="H213" s="344" t="s">
        <v>893</v>
      </c>
      <c r="I213" s="344"/>
      <c r="J213" s="344"/>
      <c r="K213" s="358"/>
    </row>
    <row r="214" ht="15" customHeight="1">
      <c r="B214" s="357"/>
      <c r="C214" s="325"/>
      <c r="D214" s="325"/>
      <c r="E214" s="325"/>
      <c r="F214" s="318">
        <v>3</v>
      </c>
      <c r="G214" s="303"/>
      <c r="H214" s="344" t="s">
        <v>894</v>
      </c>
      <c r="I214" s="344"/>
      <c r="J214" s="344"/>
      <c r="K214" s="358"/>
    </row>
    <row r="215" ht="15" customHeight="1">
      <c r="B215" s="357"/>
      <c r="C215" s="325"/>
      <c r="D215" s="325"/>
      <c r="E215" s="325"/>
      <c r="F215" s="318">
        <v>4</v>
      </c>
      <c r="G215" s="303"/>
      <c r="H215" s="344" t="s">
        <v>895</v>
      </c>
      <c r="I215" s="344"/>
      <c r="J215" s="344"/>
      <c r="K215" s="358"/>
    </row>
    <row r="216" ht="12.75" customHeight="1">
      <c r="B216" s="361"/>
      <c r="C216" s="362"/>
      <c r="D216" s="362"/>
      <c r="E216" s="362"/>
      <c r="F216" s="362"/>
      <c r="G216" s="362"/>
      <c r="H216" s="362"/>
      <c r="I216" s="362"/>
      <c r="J216" s="362"/>
      <c r="K216" s="363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Tomáš-NTB\Tomáš</dc:creator>
  <cp:lastModifiedBy>Tomáš-NTB\Tomáš</cp:lastModifiedBy>
  <dcterms:created xsi:type="dcterms:W3CDTF">2019-01-28T19:18:54Z</dcterms:created>
  <dcterms:modified xsi:type="dcterms:W3CDTF">2019-01-28T19:18:59Z</dcterms:modified>
</cp:coreProperties>
</file>